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kurcikova\Desktop\USB - potriediť\"/>
    </mc:Choice>
  </mc:AlternateContent>
  <xr:revisionPtr revIDLastSave="0" documentId="13_ncr:1_{553C5AD2-38FE-4FD1-B8F9-9889F1135638}" xr6:coauthVersionLast="47" xr6:coauthVersionMax="47" xr10:uidLastSave="{00000000-0000-0000-0000-000000000000}"/>
  <workbookProtection workbookAlgorithmName="SHA-512" workbookHashValue="FdVN6R29SYl6IMRzx7c01BONMOFcqqiQGjCTQVrtw/vJbPR5bVVcbORQ4UHkBsSozk5dX9xSx2FiJ3Lesykafw==" workbookSaltValue="fOTnJ9gZhgpCYEPb+q+dYg==" workbookSpinCount="100000" lockStructure="1"/>
  <bookViews>
    <workbookView xWindow="28680" yWindow="-120" windowWidth="25440" windowHeight="15270" activeTab="4" xr2:uid="{00000000-000D-0000-FFFF-FFFF00000000}"/>
  </bookViews>
  <sheets>
    <sheet name="Úvod" sheetId="2" r:id="rId1"/>
    <sheet name="Sadzobník" sheetId="7" r:id="rId2"/>
    <sheet name="Online VYSIELANIE" sheetId="1" r:id="rId3"/>
    <sheet name="STREAMING on demand" sheetId="3" r:id="rId4"/>
    <sheet name="OnlinePrenosUdalostiNaživo" sheetId="5" r:id="rId5"/>
    <sheet name="DOWNLOADING" sheetId="6" r:id="rId6"/>
    <sheet name="HRY, APLIKÁCIE, PROGRAMY" sheetId="8" r:id="rId7"/>
    <sheet name="PODCASTING" sheetId="9" r:id="rId8"/>
    <sheet name="NÁJOM audiovizuálnych diel" sheetId="10" r:id="rId9"/>
    <sheet name="OSOBITNÉ DRUHY POUŽITIA Online" sheetId="12" r:id="rId10"/>
  </sheets>
  <definedNames>
    <definedName name="cena_predplatneho">'STREAMING on demand'!$E$9</definedName>
    <definedName name="pocet_predplatitelov">'STREAMING on demand'!$D$9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5" l="1"/>
  <c r="D6" i="6" l="1"/>
  <c r="F6" i="3"/>
  <c r="F5" i="3"/>
  <c r="C4" i="9" l="1"/>
  <c r="C9" i="9"/>
  <c r="C8" i="9"/>
  <c r="C7" i="9"/>
  <c r="C6" i="9"/>
  <c r="F12" i="3" l="1"/>
  <c r="F13" i="3"/>
  <c r="D5" i="12"/>
  <c r="D12" i="12" l="1"/>
  <c r="C9" i="12"/>
  <c r="D6" i="12"/>
  <c r="D5" i="10" l="1"/>
  <c r="D4" i="10"/>
  <c r="E4" i="8"/>
  <c r="D8" i="6" l="1"/>
  <c r="D14" i="6" l="1"/>
  <c r="D13" i="6"/>
  <c r="F21" i="3"/>
  <c r="F20" i="3"/>
  <c r="F19" i="3"/>
  <c r="F17" i="3"/>
  <c r="F16" i="3"/>
  <c r="F10" i="3"/>
  <c r="F9" i="3"/>
  <c r="D11" i="6" l="1"/>
  <c r="D7" i="6"/>
  <c r="D10" i="6"/>
  <c r="D5" i="6"/>
  <c r="F18" i="3"/>
  <c r="F15" i="3" l="1"/>
  <c r="F8" i="3"/>
  <c r="C13" i="1" l="1"/>
  <c r="C12" i="1"/>
  <c r="C11" i="1"/>
  <c r="C10" i="1"/>
  <c r="C9" i="1"/>
  <c r="C8" i="1"/>
  <c r="C6" i="1" l="1"/>
  <c r="C5" i="1"/>
  <c r="C4" i="1"/>
</calcChain>
</file>

<file path=xl/sharedStrings.xml><?xml version="1.0" encoding="utf-8"?>
<sst xmlns="http://schemas.openxmlformats.org/spreadsheetml/2006/main" count="343" uniqueCount="258">
  <si>
    <t>Internetová televízia</t>
  </si>
  <si>
    <t>Internetové rádio</t>
  </si>
  <si>
    <t>Príjmy</t>
  </si>
  <si>
    <t>Mesačná AO</t>
  </si>
  <si>
    <t>STREAMING on demand</t>
  </si>
  <si>
    <t>DOWNLOADING</t>
  </si>
  <si>
    <t>HRY, APLIKÁCIE, PROGRAMY</t>
  </si>
  <si>
    <t>PODCASTING</t>
  </si>
  <si>
    <t>NÁJOM audiovizuálnych diel</t>
  </si>
  <si>
    <t>OSOBITNÉ druhy použitia online</t>
  </si>
  <si>
    <t>Podkategória</t>
  </si>
  <si>
    <t>Počet streamov</t>
  </si>
  <si>
    <t>Celkové hrubé príjmy</t>
  </si>
  <si>
    <t>Počet predplatiteľov</t>
  </si>
  <si>
    <t>Celková cena predplatného</t>
  </si>
  <si>
    <t>Autorská odmena</t>
  </si>
  <si>
    <t>a. BASIC SOD AUDIO (BaSODA)</t>
  </si>
  <si>
    <t>b. MEDIUM SOD AUDIO (MeSODA)</t>
  </si>
  <si>
    <t>c. MAXI SOD AUDIO (MaSODA):</t>
  </si>
  <si>
    <t>i. Odplatná služba bez predplatiteľov</t>
  </si>
  <si>
    <t>ii. Odplatná služba s predplatiteľmi - Subscription service</t>
  </si>
  <si>
    <t>iii. Bezodplatná služba, najmä s príjmami z reklamy - Ad-supported service</t>
  </si>
  <si>
    <t>ii. Odplatná služba s predplatiteľmi - Subscription service, hudba tvorí podstatnú zložku diela</t>
  </si>
  <si>
    <t>i. Odplatná služba bez predplatiteľov -  hudba tvorí podstatnú zložku diela</t>
  </si>
  <si>
    <t xml:space="preserve">Kategória </t>
  </si>
  <si>
    <t>Podkategórie</t>
  </si>
  <si>
    <t xml:space="preserve">a. BASIC SOD AUDIO </t>
  </si>
  <si>
    <t xml:space="preserve">b. MEDIUM SOD AUDIO </t>
  </si>
  <si>
    <t xml:space="preserve">c. MAXI SOD AUDIO </t>
  </si>
  <si>
    <t xml:space="preserve">d. BASIC SOD AUDIO-VIDEO </t>
  </si>
  <si>
    <t xml:space="preserve">e. MEDIUM SOD AUDIO-VIDEO </t>
  </si>
  <si>
    <r>
      <t xml:space="preserve">f. MAXI SOD AUDIO-VIDEO </t>
    </r>
    <r>
      <rPr>
        <i/>
        <sz val="11"/>
        <color theme="1"/>
        <rFont val="Calibri"/>
        <family val="2"/>
        <charset val="238"/>
        <scheme val="minor"/>
      </rPr>
      <t/>
    </r>
  </si>
  <si>
    <t>iii. Bezodplatná služba najmä s príjmami z reklamy - Ad-supported services, hudba tvorí podstatnú zložku diela</t>
  </si>
  <si>
    <t>iv. Odplatná služba bez predplatiteľov - hudba tvorí doplňujúcu zložku diela</t>
  </si>
  <si>
    <t>v. Odplatná služba s predplatiteľmi - Subscription service, hudba tvorí doplňujúcu zložku diela</t>
  </si>
  <si>
    <t>vi. Bezodplatná služba najmä s príjmami z reklamy - Ad-supported services, hudba tvorí doplňujúcu zložku diela</t>
  </si>
  <si>
    <t>vii. Odplatná alebo bezodplatná služba - hudba tvorí doplňujúcu zložku služby (najmä reklama na spravodajských a obdobných službách)</t>
  </si>
  <si>
    <t>Online PRENOS UDALOSTI naživo</t>
  </si>
  <si>
    <t>Kategória</t>
  </si>
  <si>
    <t>Online prenos udalosti naživo</t>
  </si>
  <si>
    <t>Počet začatých hodín prenosu</t>
  </si>
  <si>
    <t>Celkové príjmy za prenos</t>
  </si>
  <si>
    <t>Počet unikátnych prístupov (paralelných divákov)</t>
  </si>
  <si>
    <t>Online VYSIELANIE</t>
  </si>
  <si>
    <t>b. BASIC DOWNLOAD AUDIO (BaDA)</t>
  </si>
  <si>
    <t>c. MEDIUM DOWNLOAD AUDIO (MeDA)</t>
  </si>
  <si>
    <t>Spravodajská TV licencia (STVL)</t>
  </si>
  <si>
    <t>Všeobecná TV licencia (VTVL)</t>
  </si>
  <si>
    <t>Hudobná TV licencia (HTVL)</t>
  </si>
  <si>
    <t>Malá spravodajská rádio licencia (MSRL)</t>
  </si>
  <si>
    <t>Veľká Spravodajská rádio licencia (VSRL)</t>
  </si>
  <si>
    <t>Malá všeobecná rádio licencia (MVRL)</t>
  </si>
  <si>
    <t>Veľká všeobecná rádio licencia (VVRL)</t>
  </si>
  <si>
    <t>Malá hudobná rádio licencia (MHRL)</t>
  </si>
  <si>
    <t>Veľká hudobná rádio licencia (VHRL)</t>
  </si>
  <si>
    <t>a. MINI DOWNLOAD AUDIO (MiDA)</t>
  </si>
  <si>
    <t>d. MAXI DOWNLOAD AUDIO (MaDA)</t>
  </si>
  <si>
    <t>e. BASIC DOWNLOAD AUDIO-VIDEO (BaDAV)</t>
  </si>
  <si>
    <t>f. MEDIUM DOWNLOAD AUDIO-VIDEO (MeDAV)</t>
  </si>
  <si>
    <t>i. AV diela - hudba tvorí podstatnú zložku diela</t>
  </si>
  <si>
    <t>ii. AV diela - hudba tvorí doplňujúcu zložku diela</t>
  </si>
  <si>
    <t>g. MAXI DOWNLOAD AUDIO-VIDEO (MaDAV):</t>
  </si>
  <si>
    <t>Počet stiahnutí</t>
  </si>
  <si>
    <t>Hrubé príjmy*</t>
  </si>
  <si>
    <t>*hrubé príjmy generované hrami, aplikáciami a programami</t>
  </si>
  <si>
    <t>Hrubé príjmy</t>
  </si>
  <si>
    <t>b. SPRAVODAJSKÁ PODCAST LICENCIA</t>
  </si>
  <si>
    <t>a. INTRO, OUTRO LICENCIA</t>
  </si>
  <si>
    <t>c. VŠEOBECNÁ PODCAST LICENCIA</t>
  </si>
  <si>
    <t>d. HUDOBNÁ PODCAST LICENCIA</t>
  </si>
  <si>
    <t>a. MINI DOWNLOAD AUDIO</t>
  </si>
  <si>
    <t>b. BASIC DOWNLOAD AUDIO</t>
  </si>
  <si>
    <t>c. MEDIUM DOWNLOAD AUDIO</t>
  </si>
  <si>
    <t xml:space="preserve">d. MAXI DOWNLOAD AUDIO </t>
  </si>
  <si>
    <t>e. BASIC DOWNLOAD AUDIO-VIDEO</t>
  </si>
  <si>
    <t xml:space="preserve">f. MEDIUM DOWNLOAD AUDIO-VIDEO </t>
  </si>
  <si>
    <t>g. MAXI DOWNLOAD AUDIO-VIDEO</t>
  </si>
  <si>
    <t>Hudobné audio-video</t>
  </si>
  <si>
    <t>Ostatné audio-video</t>
  </si>
  <si>
    <t>Nekomerčný podcast</t>
  </si>
  <si>
    <t>a. INTRO, OUTRO Licencia</t>
  </si>
  <si>
    <t>b. SPRAVODAJSKÁ PODCAST Licencia</t>
  </si>
  <si>
    <t>c. VŠEOBECNÁ PODCAST Licencia</t>
  </si>
  <si>
    <t>d. HUDOBNÁ PODCAST Licencia</t>
  </si>
  <si>
    <t>Audio</t>
  </si>
  <si>
    <t>Audio-Video</t>
  </si>
  <si>
    <r>
      <t xml:space="preserve">d. BASIC SOD AUDIO-VIDEO </t>
    </r>
    <r>
      <rPr>
        <i/>
        <sz val="10"/>
        <color theme="1"/>
        <rFont val="Ebrima"/>
        <charset val="238"/>
      </rPr>
      <t>(BaSODAV)</t>
    </r>
  </si>
  <si>
    <r>
      <t xml:space="preserve">f. MAXI SOD AUDIO-VIDEO </t>
    </r>
    <r>
      <rPr>
        <i/>
        <sz val="10"/>
        <color theme="1"/>
        <rFont val="Ebrima"/>
        <charset val="238"/>
      </rPr>
      <t>(MaSODAV)</t>
    </r>
    <r>
      <rPr>
        <sz val="10"/>
        <color theme="1"/>
        <rFont val="Ebrima"/>
        <charset val="238"/>
      </rPr>
      <t>:</t>
    </r>
  </si>
  <si>
    <t>Nekomerčný podcast¹</t>
  </si>
  <si>
    <t>Komerčný podcast²:</t>
  </si>
  <si>
    <t>Podkresová hudba na webovej stránke</t>
  </si>
  <si>
    <t>Sprístupňovanie záznamu celých diel alebo ich častí prostredníctvom mobilných a iných sietí</t>
  </si>
  <si>
    <t>POUŽÍVANIE HUDOBNÝCH DIEL PROSTREDNÍCTVOM INTERNETU</t>
  </si>
  <si>
    <t>Sadzobník</t>
  </si>
  <si>
    <r>
      <rPr>
        <sz val="10"/>
        <rFont val="Ebrima"/>
        <charset val="238"/>
      </rPr>
      <t>Kategória:</t>
    </r>
    <r>
      <rPr>
        <b/>
        <sz val="10"/>
        <color rgb="FFC00000"/>
        <rFont val="Ebrima"/>
        <charset val="238"/>
      </rPr>
      <t xml:space="preserve"> Online vysielanie</t>
    </r>
  </si>
  <si>
    <r>
      <rPr>
        <sz val="10"/>
        <rFont val="Ebrima"/>
        <charset val="238"/>
      </rPr>
      <t>Kategória:</t>
    </r>
    <r>
      <rPr>
        <b/>
        <sz val="10"/>
        <color rgb="FFC00000"/>
        <rFont val="Ebrima"/>
        <charset val="238"/>
      </rPr>
      <t xml:space="preserve"> Streaming on demand</t>
    </r>
  </si>
  <si>
    <r>
      <rPr>
        <sz val="10"/>
        <rFont val="Ebrima"/>
        <charset val="238"/>
      </rPr>
      <t>Kategória:</t>
    </r>
    <r>
      <rPr>
        <b/>
        <sz val="10"/>
        <color rgb="FFC00000"/>
        <rFont val="Ebrima"/>
        <charset val="238"/>
      </rPr>
      <t xml:space="preserve"> Online prenos udalosti naživo</t>
    </r>
  </si>
  <si>
    <r>
      <rPr>
        <sz val="10"/>
        <rFont val="Ebrima"/>
        <charset val="238"/>
      </rPr>
      <t>Kategória:</t>
    </r>
    <r>
      <rPr>
        <b/>
        <sz val="10"/>
        <color rgb="FFC00000"/>
        <rFont val="Ebrima"/>
        <charset val="238"/>
      </rPr>
      <t xml:space="preserve"> Hry, aplikácie a programy</t>
    </r>
  </si>
  <si>
    <r>
      <rPr>
        <sz val="10"/>
        <rFont val="Ebrima"/>
        <charset val="238"/>
      </rPr>
      <t>Kategória:</t>
    </r>
    <r>
      <rPr>
        <b/>
        <sz val="10"/>
        <color rgb="FFC00000"/>
        <rFont val="Ebrima"/>
        <charset val="238"/>
      </rPr>
      <t xml:space="preserve"> Downloading</t>
    </r>
  </si>
  <si>
    <r>
      <rPr>
        <sz val="10"/>
        <rFont val="Ebrima"/>
        <charset val="238"/>
      </rPr>
      <t>Kategória:</t>
    </r>
    <r>
      <rPr>
        <b/>
        <sz val="10"/>
        <color rgb="FFC00000"/>
        <rFont val="Ebrima"/>
        <charset val="238"/>
      </rPr>
      <t xml:space="preserve"> Podcasting</t>
    </r>
  </si>
  <si>
    <r>
      <rPr>
        <sz val="10"/>
        <rFont val="Ebrima"/>
        <charset val="238"/>
      </rPr>
      <t>Kategória:</t>
    </r>
    <r>
      <rPr>
        <b/>
        <sz val="10"/>
        <color rgb="FFC00000"/>
        <rFont val="Ebrima"/>
        <charset val="238"/>
      </rPr>
      <t xml:space="preserve"> Nájom audiovizuálnych diel</t>
    </r>
  </si>
  <si>
    <r>
      <rPr>
        <sz val="10"/>
        <rFont val="Ebrima"/>
        <charset val="238"/>
      </rPr>
      <t>Kategória:</t>
    </r>
    <r>
      <rPr>
        <b/>
        <sz val="10"/>
        <color rgb="FFC00000"/>
        <rFont val="Ebrima"/>
        <charset val="238"/>
      </rPr>
      <t xml:space="preserve"> Osobitné druhy použitia online</t>
    </r>
  </si>
  <si>
    <t>a. Podkres Podnikateľ¹</t>
  </si>
  <si>
    <t>b. Podkres Nepodnikateľ²</t>
  </si>
  <si>
    <t>Počet unikátnych prístupov</t>
  </si>
  <si>
    <t>Celkové príjmy z predaja</t>
  </si>
  <si>
    <t xml:space="preserve">Počet webstránok/ podstránok </t>
  </si>
  <si>
    <t>Počet začatých 30 min. sprístupňovania</t>
  </si>
  <si>
    <t>Počet použitých diel na každej web-/podstránke</t>
  </si>
  <si>
    <t>¹ bez generovania priameho alebo nepriameho majetkového prospechu pre Používateľa</t>
  </si>
  <si>
    <t>² generuje priamy alebo nepriamy majtetkový prospech, tzn. Hrubé príjmy</t>
  </si>
  <si>
    <t>Bezodplatné sprístupňovanie hudobných diel na internetových stránkach spravodajského alebo publicistického zamerania, kultúrnych periodík alebo rubrík (vr. blogov, vlogov a music review sites)</t>
  </si>
  <si>
    <t>¹ platí pre právnickú osobu a SZČO</t>
  </si>
  <si>
    <t>² platí pre neziskovú organizáciu, školské zariadenie, fyzické osoby nepodnikateľov</t>
  </si>
  <si>
    <t>1.</t>
  </si>
  <si>
    <t>Pôsobnosť a uplatňovanie Sadzobníka a vysvetlenie pojmov</t>
  </si>
  <si>
    <t>Tento Sadzobník je určený na výpočet autorskej odmeny za udelenie súhlasu/licencie na použitie chránených hudobných diel prostredníctvom internetu a mobilných sietí ako napr. webové stránky, online hudobné služby a pod.</t>
  </si>
  <si>
    <t>Vysvetlenie pojmov:</t>
  </si>
  <si>
    <r>
      <t xml:space="preserve">a. </t>
    </r>
    <r>
      <rPr>
        <b/>
        <sz val="10"/>
        <color theme="1"/>
        <rFont val="Ebrima"/>
        <charset val="238"/>
      </rPr>
      <t>Používateľ</t>
    </r>
    <r>
      <rPr>
        <sz val="10"/>
        <color theme="1"/>
        <rFont val="Ebrima"/>
        <charset val="238"/>
      </rPr>
      <t xml:space="preserve"> je osoba, ktorá je v zmysle Autorského zákona povinná získať súhlas na použitie chránených diel od SOZA formou licenčnej zmluvy pred ich prvým použitím</t>
    </r>
  </si>
  <si>
    <r>
      <t xml:space="preserve">b. </t>
    </r>
    <r>
      <rPr>
        <b/>
        <sz val="10"/>
        <color theme="1"/>
        <rFont val="Ebrima"/>
        <charset val="238"/>
      </rPr>
      <t>Autorská odmena</t>
    </r>
    <r>
      <rPr>
        <sz val="10"/>
        <color theme="1"/>
        <rFont val="Ebrima"/>
        <charset val="238"/>
      </rPr>
      <t xml:space="preserve"> je odplata za udelenie súhlasu na použitie diel prostredníctvom licencie.</t>
    </r>
  </si>
  <si>
    <r>
      <t xml:space="preserve">c. </t>
    </r>
    <r>
      <rPr>
        <b/>
        <sz val="10"/>
        <color theme="1"/>
        <rFont val="Ebrima"/>
        <charset val="238"/>
      </rPr>
      <t>Streaming</t>
    </r>
    <r>
      <rPr>
        <sz val="10"/>
        <color theme="1"/>
        <rFont val="Ebrima"/>
        <charset val="238"/>
      </rPr>
      <t xml:space="preserve"> je jednosmerné plynulé sprístupňovanie diel nezávislé od vôle koncového užívateľa bez možnosti vyhotovenia trvalej rozmnoženiny diela.</t>
    </r>
  </si>
  <si>
    <r>
      <t xml:space="preserve">d. </t>
    </r>
    <r>
      <rPr>
        <b/>
        <sz val="10"/>
        <color theme="1"/>
        <rFont val="Ebrima"/>
        <charset val="238"/>
      </rPr>
      <t>Streaming on demand</t>
    </r>
    <r>
      <rPr>
        <sz val="10"/>
        <color theme="1"/>
        <rFont val="Ebrima"/>
        <charset val="238"/>
      </rPr>
      <t xml:space="preserve"> je podkategóriou Streamingu, keď je sprístupňovanie diel závislé od vôle koncového užívateľa bez možnosti vyhotovenia trvalej rozmnoženiny diela.</t>
    </r>
  </si>
  <si>
    <r>
      <t xml:space="preserve">e. </t>
    </r>
    <r>
      <rPr>
        <b/>
        <sz val="10"/>
        <color theme="1"/>
        <rFont val="Ebrima"/>
        <charset val="238"/>
      </rPr>
      <t>Stream</t>
    </r>
    <r>
      <rPr>
        <sz val="10"/>
        <color theme="1"/>
        <rFont val="Ebrima"/>
        <charset val="238"/>
      </rPr>
      <t xml:space="preserve"> je jednotlivý nezmenený prenos diela koncovému užívateľovi formou streamingu.</t>
    </r>
  </si>
  <si>
    <r>
      <t xml:space="preserve">f. </t>
    </r>
    <r>
      <rPr>
        <b/>
        <sz val="10"/>
        <color theme="1"/>
        <rFont val="Ebrima"/>
        <charset val="238"/>
      </rPr>
      <t>Vysielanie online</t>
    </r>
    <r>
      <rPr>
        <sz val="10"/>
        <color theme="1"/>
        <rFont val="Ebrima"/>
        <charset val="238"/>
      </rPr>
      <t xml:space="preserve"> je vysielanie v rámci siete internet (jednosmerný plynulý prenos dát) pôvodného televízneho alebo rozhlasového programu prostredníctvom siete internet, keď koncový užívateľ nemá možnosť toto vysielanie ovplyvniť, napríklad pozastaviť alebo vybrať si konkrétnu skladbu alebo reláciu.</t>
    </r>
  </si>
  <si>
    <r>
      <t xml:space="preserve">g. </t>
    </r>
    <r>
      <rPr>
        <b/>
        <sz val="10"/>
        <color theme="1"/>
        <rFont val="Ebrima"/>
        <charset val="238"/>
      </rPr>
      <t>Paralelný poslucháč</t>
    </r>
    <r>
      <rPr>
        <sz val="10"/>
        <color theme="1"/>
        <rFont val="Ebrima"/>
        <charset val="238"/>
      </rPr>
      <t xml:space="preserve"> je súčasne pripojený koncový užívateľ na rovnaké online vysielanie alebo rovnaké sprístupňovanie diela v reálnom čase z toho istého zdroja.</t>
    </r>
  </si>
  <si>
    <r>
      <t>h.</t>
    </r>
    <r>
      <rPr>
        <b/>
        <sz val="10"/>
        <color theme="1"/>
        <rFont val="Ebrima"/>
        <charset val="238"/>
      </rPr>
      <t xml:space="preserve"> Unikátny prístup</t>
    </r>
    <r>
      <rPr>
        <sz val="10"/>
        <color theme="1"/>
        <rFont val="Ebrima"/>
        <charset val="238"/>
      </rPr>
      <t xml:space="preserve"> je každé nové pripojenie koncového užívateľa z unikátnej IP adresy do služby prevádzkovateľa.</t>
    </r>
  </si>
  <si>
    <r>
      <t xml:space="preserve">i. </t>
    </r>
    <r>
      <rPr>
        <b/>
        <sz val="10"/>
        <color theme="1"/>
        <rFont val="Ebrima"/>
        <charset val="238"/>
      </rPr>
      <t>Percento hudby vo vysielaní</t>
    </r>
    <r>
      <rPr>
        <sz val="10"/>
        <color theme="1"/>
        <rFont val="Ebrima"/>
        <charset val="238"/>
      </rPr>
      <t xml:space="preserve"> je celkový podiel hudobnej zložky vo vysielaní.</t>
    </r>
  </si>
  <si>
    <r>
      <t xml:space="preserve">j. </t>
    </r>
    <r>
      <rPr>
        <b/>
        <sz val="10"/>
        <color theme="1"/>
        <rFont val="Ebrima"/>
        <charset val="238"/>
      </rPr>
      <t>Hrubé príjmy</t>
    </r>
    <r>
      <rPr>
        <sz val="10"/>
        <color theme="1"/>
        <rFont val="Ebrima"/>
        <charset val="238"/>
      </rPr>
      <t xml:space="preserve"> sú celkové príjmy za sledované časové obdobie z predaja predplatného, členského, podmieneného prístupu, reklamného priestoru (reklám), priamych ponúk verejnosti, finančných darov, dotácií, sponzoringu, iných nenávratných finančných príjmov, ako aj nepeňažných plnení a kompenzácií určených na prevádzku, prípadne ďalších foriem príjmov, ktoré sú generované v súvislosti s prevádzkou služby a s využitím licencie vrátane výmenných obchodov.</t>
    </r>
  </si>
  <si>
    <r>
      <t xml:space="preserve">k. </t>
    </r>
    <r>
      <rPr>
        <b/>
        <sz val="10"/>
        <color theme="1"/>
        <rFont val="Ebrima"/>
        <charset val="238"/>
      </rPr>
      <t>Downloading</t>
    </r>
    <r>
      <rPr>
        <sz val="10"/>
        <color theme="1"/>
        <rFont val="Ebrima"/>
        <charset val="238"/>
      </rPr>
      <t xml:space="preserve"> je vyhotovenie rozmnoženiny diela z legálneho zdroja umiestneného na sieti internet.</t>
    </r>
  </si>
  <si>
    <t>Na účely tohto Sadzobníka sa pod hudobným dielom rozumie aj hudobné dielo osobitne vytvorené pre audiovizuálne dielo.</t>
  </si>
  <si>
    <r>
      <t xml:space="preserve">l. </t>
    </r>
    <r>
      <rPr>
        <b/>
        <sz val="10"/>
        <color theme="1"/>
        <rFont val="Ebrima"/>
        <charset val="238"/>
      </rPr>
      <t>Download</t>
    </r>
    <r>
      <rPr>
        <sz val="10"/>
        <color theme="1"/>
        <rFont val="Ebrima"/>
        <charset val="238"/>
      </rPr>
      <t xml:space="preserve"> je rozmnoženina diela z legálneho zdroja umiestneného na sieti internet.</t>
    </r>
  </si>
  <si>
    <r>
      <t xml:space="preserve">m. </t>
    </r>
    <r>
      <rPr>
        <b/>
        <sz val="10"/>
        <color theme="1"/>
        <rFont val="Ebrima"/>
        <charset val="238"/>
      </rPr>
      <t>Podcasting</t>
    </r>
    <r>
      <rPr>
        <sz val="10"/>
        <color theme="1"/>
        <rFont val="Ebrima"/>
        <charset val="238"/>
      </rPr>
      <t xml:space="preserve"> je sprístupňovanie diel, ktoré autor podcastu alebo tretia osoba umiestňuje na internet, najčastejšie webové stránky, v podobe súborov, najčastejšie vo formáte sťahovateľných MP3, MP4 alebo RSS.</t>
    </r>
  </si>
  <si>
    <r>
      <t xml:space="preserve">n. </t>
    </r>
    <r>
      <rPr>
        <b/>
        <sz val="10"/>
        <color theme="1"/>
        <rFont val="Ebrima"/>
        <charset val="238"/>
      </rPr>
      <t>Podcast</t>
    </r>
    <r>
      <rPr>
        <sz val="10"/>
        <color theme="1"/>
        <rFont val="Ebrima"/>
        <charset val="238"/>
      </rPr>
      <t xml:space="preserve"> je jednotlivé nezmenené dielo, relácia alebo program, ktoré sú prenesené koncovému užívateľovi pomocou podcastingu.</t>
    </r>
  </si>
  <si>
    <r>
      <t xml:space="preserve">o. </t>
    </r>
    <r>
      <rPr>
        <b/>
        <sz val="10"/>
        <color theme="1"/>
        <rFont val="Ebrima"/>
        <charset val="238"/>
      </rPr>
      <t>Nájom originálu diela</t>
    </r>
    <r>
      <rPr>
        <sz val="10"/>
        <color theme="1"/>
        <rFont val="Ebrima"/>
        <charset val="238"/>
      </rPr>
      <t xml:space="preserve"> alebo rozmnoženiny diela je dočasné prenechanie originálu diela alebo rozmnoženiny diela alebo dočasné umožnenie prístupu k originálu diela alebo rozmnoženine diela uskutočnené na účely priameho alebo nepriameho majetkového prospechu.</t>
    </r>
  </si>
  <si>
    <r>
      <t xml:space="preserve">p. </t>
    </r>
    <r>
      <rPr>
        <b/>
        <sz val="10"/>
        <color theme="1"/>
        <rFont val="Ebrima"/>
        <charset val="238"/>
      </rPr>
      <t>Audiovizuálne dielo</t>
    </r>
    <r>
      <rPr>
        <sz val="10"/>
        <color theme="1"/>
        <rFont val="Ebrima"/>
        <charset val="238"/>
      </rPr>
      <t xml:space="preserve"> je dielo vytvorené filmovými tvorivými postupmi, ako aj výberom a spracovaním diel audiovizuálne použitých bez ohľadu na formu a spôsob ich spracovania, vnímateľné prostredníctvom technického zariadenia ako sled zaznamenaných, zámerne usporiadaných a navzájom súvisiacich obrazov vyvolávajúcich dojem pohybu a sprevádzaných zvukom alebo bez neho.</t>
    </r>
  </si>
  <si>
    <r>
      <t xml:space="preserve">q. </t>
    </r>
    <r>
      <rPr>
        <b/>
        <sz val="10"/>
        <color theme="1"/>
        <rFont val="Ebrima"/>
        <charset val="238"/>
      </rPr>
      <t>Vlog</t>
    </r>
    <r>
      <rPr>
        <sz val="10"/>
        <color theme="1"/>
        <rFont val="Ebrima"/>
        <charset val="238"/>
      </rPr>
      <t xml:space="preserve"> je video blog.</t>
    </r>
  </si>
  <si>
    <t>2.</t>
  </si>
  <si>
    <t>Autorská odmena v zmysle Sadzobníka môže byť stanovená:</t>
  </si>
  <si>
    <t>A. paušálnou sadzbou za stanovené obdobie používania chránených diel alebo</t>
  </si>
  <si>
    <t>B. paušálnou sadzbou za rozsah použitia chránených diel, alebo</t>
  </si>
  <si>
    <t>C. percentuálnou sadzbou z platby (konečnej ceny), ktorú zaplatí zákazník (užívateľ) nadobúdateľovi licencie (Používateľovi) za prístup k dielam, alebo</t>
  </si>
  <si>
    <t>D. percentuálnou sadzbou z hrubých príjmov Používateľa nadobudnutých z využitia licencie, resp. v súvise so sprístupneným chráneným dielom, alebo</t>
  </si>
  <si>
    <t>E. minimálnou autorskou odmenou za mernú jednotku, alebo</t>
  </si>
  <si>
    <t>F. kombináciou niektorých z vyššie uvedených možností.</t>
  </si>
  <si>
    <t>Výška autorskej odmeny odráža skutočnosť použitia udelenej nevýhradnej licencie s rozsahom na území Slovenskej republiky. Výška sadzby autorskej odmeny zohľadňuje spôsob použitia chránených diel ale aj obdobia, na ktoré je licencia udelená, t.j. je stanovená ako mesačná sadzba.</t>
  </si>
  <si>
    <t>Výška autorskej odmeny odzrkadľuje ekonomickú hodnotu použitých práv v zmysle príslušnej judikatúry Súdneho dvora EÚ. Uplatnenie tohto kritéria sa premieta do sadzieb tak, že výška autorskej odmeny vychádza z príjmov používateľov (z ceny, ktorú zaplatí zákazník nadobúdateľovi licencie).
Sadzba autorskej odmeny zohľadňuje aj ekonomickú hodnotu služby kolektívnej správy práv pri tomto použití diel. SOZA v súvislosti s poskytovaným licencií používateľom ponúka spoločne viacero služieb s pridanou hodnotou, a to správu majetkových práv pre zastupovaných nositeľov práv/členov SOZA, správu majetkových práv pre ostatné domáce a zahraničné organizácie kolektívnej správy a poskytovanie licencií na používanie predmetov ochrany pre používateľov predmetov ochrany.
Hodnota služby kolektívnej správy práv pre používateľov spočíva najmä v týchto procesoch:</t>
  </si>
  <si>
    <t> nie je potrebné individuálne vyhľadávať a dojednávať s každým nositeľom práv licenčnú zmluvu na použitie predmetu ochrany pred každým jedným jeho použitím,</t>
  </si>
  <si>
    <t> zásadne zjednodušený prístup k zábavnému obsahu (hudobným dielam), za účelom dosiahnutia priameho alebo nepriameho prospechu,</t>
  </si>
  <si>
    <t> nie je potrebné viesť aktuálne kontakty a licenčný aparát na získanie licencie,</t>
  </si>
  <si>
    <t> optimalizácia operatívnych nákladov.</t>
  </si>
  <si>
    <t>Úplný sadzobník nájdete na: https://moja.soza.sk/cms/content/files/Sadzobnik_AO_internet_a_mobilne_siete_2024.pdf</t>
  </si>
  <si>
    <t>2.1</t>
  </si>
  <si>
    <t>ONLINE VYSIELANIE</t>
  </si>
  <si>
    <t>Za online vysielanie sa považuje vysielanie v rámci siete internet (jednosmerný plynulý prenos dát) pôvodného televízneho alebo rozhlasového programu prostredníctvom siete internet, keď koncový užívateľ nemá možnosť toto vysielanie ovplyvniť, napríklad pozastaviť alebo vybrať si konkrétnu skladbu alebo reláciu.
Autorská odmena je vyjadrená percentuálnou sadzbou z hrubých príjmov vysielateľa (Používateľa) so stanovením minimálnej nenávratnej autorskej odmeny podľa nižšie uvedenej štruktúry:</t>
  </si>
  <si>
    <t>2.1.1.1</t>
  </si>
  <si>
    <t>STREAMING</t>
  </si>
  <si>
    <t>2.1.1</t>
  </si>
  <si>
    <t>a.</t>
  </si>
  <si>
    <t>Sadzba: 1 % z hrubých príjmov, minimálne však 124,8760 EUR/mesiac.</t>
  </si>
  <si>
    <t>b.</t>
  </si>
  <si>
    <t>Spravodajská TV licencia (STVL) (do 20 % hudby vo vysielaní)</t>
  </si>
  <si>
    <t>c.</t>
  </si>
  <si>
    <r>
      <rPr>
        <b/>
        <sz val="10"/>
        <rFont val="Ebrima"/>
        <charset val="238"/>
      </rPr>
      <t xml:space="preserve">Hudobná TV licencia (HTVL) </t>
    </r>
    <r>
      <rPr>
        <sz val="10"/>
        <rFont val="Ebrima"/>
        <charset val="238"/>
      </rPr>
      <t>- (70 – 100 % hudby vo vysielaní)</t>
    </r>
  </si>
  <si>
    <t>2.1.1.2</t>
  </si>
  <si>
    <r>
      <rPr>
        <b/>
        <sz val="10"/>
        <rFont val="Ebrima"/>
        <charset val="238"/>
      </rPr>
      <t>Všeobecná TV licencia (VTVL)</t>
    </r>
    <r>
      <rPr>
        <sz val="10"/>
        <rFont val="Ebrima"/>
        <charset val="238"/>
      </rPr>
      <t xml:space="preserve"> (21 – 69 % hudby vo vysielaní)</t>
    </r>
  </si>
  <si>
    <r>
      <rPr>
        <b/>
        <sz val="10"/>
        <rFont val="Ebrima"/>
        <charset val="238"/>
      </rPr>
      <t>Spravodajská RÁDIO licencia (SRL)</t>
    </r>
    <r>
      <rPr>
        <sz val="10"/>
        <rFont val="Ebrima"/>
        <charset val="238"/>
      </rPr>
      <t xml:space="preserve"> (do 20 % hudby vo vysielaní)</t>
    </r>
  </si>
  <si>
    <t>i.</t>
  </si>
  <si>
    <t>ii.</t>
  </si>
  <si>
    <r>
      <rPr>
        <b/>
        <sz val="10"/>
        <rFont val="Ebrima"/>
        <charset val="238"/>
      </rPr>
      <t>Veľká SRL (VSRL)</t>
    </r>
    <r>
      <rPr>
        <sz val="10"/>
        <rFont val="Ebrima"/>
        <charset val="238"/>
      </rPr>
      <t xml:space="preserve"> (viac ako 50 paralelných poslucháčov kedykoľvek v mesiaci) - 5 % z hrubých príjmov, minimálne však 61,9352 EUR/mesiac.</t>
    </r>
  </si>
  <si>
    <r>
      <rPr>
        <b/>
        <sz val="10"/>
        <rFont val="Ebrima"/>
        <charset val="238"/>
      </rPr>
      <t>Všeobecná RÁDIO licencia</t>
    </r>
    <r>
      <rPr>
        <sz val="10"/>
        <rFont val="Ebrima"/>
        <charset val="238"/>
      </rPr>
      <t xml:space="preserve"> (VRL) (21 – 69 % hudby vo vysielaní)</t>
    </r>
  </si>
  <si>
    <r>
      <rPr>
        <b/>
        <sz val="10"/>
        <rFont val="Ebrima"/>
        <charset val="238"/>
      </rPr>
      <t xml:space="preserve">Hudobná RÁDIO licencia (HRL) </t>
    </r>
    <r>
      <rPr>
        <sz val="10"/>
        <rFont val="Ebrima"/>
        <charset val="238"/>
      </rPr>
      <t>(70 - 100 % hudby vo vysielaní)</t>
    </r>
  </si>
  <si>
    <r>
      <rPr>
        <b/>
        <sz val="10"/>
        <rFont val="Ebrima"/>
        <charset val="238"/>
      </rPr>
      <t>Malá VRL (MVRL)</t>
    </r>
    <r>
      <rPr>
        <sz val="10"/>
        <rFont val="Ebrima"/>
        <charset val="238"/>
      </rPr>
      <t xml:space="preserve"> (do 500 paralelných poslucháčov) – 4,5 % z hrubých príjmov, minimálne však 93,6598 EUR/mesiac.</t>
    </r>
  </si>
  <si>
    <r>
      <rPr>
        <b/>
        <sz val="10"/>
        <rFont val="Ebrima"/>
        <charset val="238"/>
      </rPr>
      <t>Malá SRL (MSRL)</t>
    </r>
    <r>
      <rPr>
        <sz val="10"/>
        <rFont val="Ebrima"/>
        <charset val="238"/>
      </rPr>
      <t xml:space="preserve"> (do 500 paralelných poslucháčov) – 4 % z hrubých príjmov, minimálne však 31,2273 EUR/mesiac.</t>
    </r>
  </si>
  <si>
    <t>Sadzba: 2 % z hrubých príjmov, minimálne však 187,3085 EUR/mesiac.</t>
  </si>
  <si>
    <t>Sadzba: 3 % z hrubých príjmov, minimálne však 249,7410 EUR/mesiac.</t>
  </si>
  <si>
    <t>Licencia je poskytovaná na každý program podľa jeho kategórie samostatne a vyššie uvedená autorská odmena je stanovená pre každý program samostatne v prípade, ak jeho prevádzkovateľ (vysielateľ – Používateľ) sprístupňuje do 10 programov vrátane. V prípade sprístupňovania 11 a viac programov je na autorskú odmenu automaticky aplikovaná 50 % zľava na každý ďalší sprístupňovaný program nad 10 sprístupňovaných programov. V prípade nekomerčnej formy vysielania resp. nízkeho počtu paralelných poslucháčov (do 50) je možné udeliť zľavu do výšky 50% z minimálnej autorskej odmeny.</t>
  </si>
  <si>
    <t>2.1.2</t>
  </si>
  <si>
    <t>STREAMING ON DEMAND</t>
  </si>
  <si>
    <t>Sadzba autorskej odmeny:</t>
  </si>
  <si>
    <t>Chcete prevádzkovať online službu, ktorá bude umožňovať streamovanie (prehrávanie) hudobných alebo audiovizuálnych diel na pokyn návštevníka/poslucháča, alebo prevádzkovať stránku, na ktorej bude znieť streamovaná hudba na vyžiadanie, no neviete, aká bude jej návštevnosť a využitie? Je potrebné mať uzatvorenú Licenčnú zmluvu s označením kategórie Streaming on demand a štvrťročne hlásiť pomocou formulára počet streamovaných hudobných diel (častí diel, celých diel, samostatne alebo ako súčasť audiovizuálnych diel). V prípade splnenia podmienok pre typ sadzby MAXI je nadobúdateľ licencie (Používateľ) povinný hlásiť aj celkové hrubé príjmy súvisiace s využitím licencie.</t>
  </si>
  <si>
    <r>
      <rPr>
        <b/>
        <sz val="10"/>
        <rFont val="Ebrima"/>
        <charset val="238"/>
      </rPr>
      <t>BASIC SOD AUDIO (BaSODA)</t>
    </r>
    <r>
      <rPr>
        <sz val="10"/>
        <rFont val="Ebrima"/>
        <charset val="238"/>
      </rPr>
      <t xml:space="preserve"> sadzba – 49,9460 EUR/mesiac do 20 000 streamov (prehratí) za mesiac .</t>
    </r>
  </si>
  <si>
    <r>
      <rPr>
        <b/>
        <sz val="10"/>
        <rFont val="Ebrima"/>
        <charset val="238"/>
      </rPr>
      <t>MAXI SOD AUDIO (MaSODA)</t>
    </r>
    <r>
      <rPr>
        <sz val="10"/>
        <rFont val="Ebrima"/>
        <charset val="238"/>
      </rPr>
      <t xml:space="preserve"> sadzba – pri viac ako 40 000 streamoch (prehratiach) mesačne, ak ide o:</t>
    </r>
  </si>
  <si>
    <t>iii.</t>
  </si>
  <si>
    <t>Odplatnú službu bez predplatiteľov – vo výške 12 % z celkových hrubých príjmov prevádzkovateľa služby (Používateľa),</t>
  </si>
  <si>
    <t>Bezodplatnú službu, najmä s príjmami z reklamy (tzv. „Ad-supported services“) – 14 % z celkových hrubých príjmov Používateľa, no vždy minimálne 0,0025 EUR za každý začatý stream (prehratie).</t>
  </si>
  <si>
    <t>d.</t>
  </si>
  <si>
    <t>e.</t>
  </si>
  <si>
    <t>f.</t>
  </si>
  <si>
    <r>
      <rPr>
        <b/>
        <sz val="10"/>
        <rFont val="Ebrima"/>
        <charset val="238"/>
      </rPr>
      <t>MAXI SOD AUDIO-VIDEO (MaSODAV)</t>
    </r>
    <r>
      <rPr>
        <sz val="10"/>
        <rFont val="Ebrima"/>
        <charset val="238"/>
      </rPr>
      <t xml:space="preserve"> sadzba – pri viac ako 40 000 streamoch (prehratiach) mesačne, ak ide o:</t>
    </r>
  </si>
  <si>
    <t>SADZOBNÍK AUTORSKÝCH ODMIEN ZA POUŽÍVANIE HUDOBNÝCH
DIEL prostredníctvom internetu a mobilných sietí (ďalej len „Sadzobník“) od 1. 1. 2024</t>
  </si>
  <si>
    <t>iv.</t>
  </si>
  <si>
    <t>v.</t>
  </si>
  <si>
    <t>vi.</t>
  </si>
  <si>
    <t>vii.</t>
  </si>
  <si>
    <t>Odplatnú službu sprístupňujúcu AV diela, kde tvorí hudba podstatnú zložku diela (videoklipy, koncerty, hudobné filmy a pod.), bez predplatiteľov – vo výške 6 % z celkových hrubých príjmov prevádzkovateľa služby (Používateľa),</t>
  </si>
  <si>
    <t>Bezodplatnú službu sprístupňujúcu AV diela, kde tvorí hudba podstatnú zložku diela (videoklipy, koncerty, hudobné filmy a pod.), najmä s príjmami z reklamy (tzv. „Ad-supported services“) – 6,5 % z celkových hrubých príjmov Používateľa, no vždy minimálne 0,0028 EUR za každý začatý stream (prehratie);</t>
  </si>
  <si>
    <t>Odplatnú službu sprístupňujúcu AV diela, kde tvorí hudba doplňujúcu zložku diela (filmy, seriály a pod.), bez predplatiteľov – vo výške 2,5 % z celkových hrubých príjmov prevádzkovateľa služby (Používateľa),</t>
  </si>
  <si>
    <t>Odplatnú službu sprístupňujúcu AV diela, kde tvorí hudba doplňujúcu zložku diela (filmy, seriály a pod.), s predplatiteľmi (tzv. „Subscription services“) – 2,5 % z celkovej ceny predplatného, minimálne však 0,0911 EUR za predplatiteľa/mesiac,</t>
  </si>
  <si>
    <t>Odplatnú službu sprístupňujúcu AV diela, kde tvorí hudba podstatnú zložku diela (videoklipy, koncerty, hudobné filmy a pod.), s predplatiteľmi (tzv. „Subscription services“) – 6 % z celkovej ceny predplatného, minimálne však 0,2652 EUR za predplatiteľa/mesiac,</t>
  </si>
  <si>
    <t>Odplatnú službu s predplatiteľmi (tzv. „Subscription services“) – 12 % z celkovej ceny predplatného, minimálne však 0,5884 EUR za predplatiteľa/mesiac,</t>
  </si>
  <si>
    <r>
      <rPr>
        <b/>
        <sz val="10"/>
        <rFont val="Ebrima"/>
        <charset val="238"/>
      </rPr>
      <t>MEDIUM SOD AUDIO (MeSODA)</t>
    </r>
    <r>
      <rPr>
        <sz val="10"/>
        <rFont val="Ebrima"/>
        <charset val="238"/>
      </rPr>
      <t xml:space="preserve"> sadzba – 93,6598 EUR/mesiac do 40 000 streamov (prehratí) za mesiac.</t>
    </r>
  </si>
  <si>
    <r>
      <rPr>
        <b/>
        <sz val="10"/>
        <rFont val="Ebrima"/>
        <charset val="238"/>
      </rPr>
      <t>BASIC SOD AUDIO-VIDEO (BaSODAV)</t>
    </r>
    <r>
      <rPr>
        <sz val="10"/>
        <rFont val="Ebrima"/>
        <charset val="238"/>
      </rPr>
      <t xml:space="preserve"> sadzba – 24,9730 EUR/mesiac do 20 000 streamov (prehratí) za mesiac .</t>
    </r>
  </si>
  <si>
    <r>
      <rPr>
        <b/>
        <sz val="10"/>
        <rFont val="Ebrima"/>
        <charset val="238"/>
      </rPr>
      <t>MEDIUM SOD AUDIO-VIDEO (MeSODAV)</t>
    </r>
    <r>
      <rPr>
        <sz val="10"/>
        <rFont val="Ebrima"/>
        <charset val="238"/>
      </rPr>
      <t xml:space="preserve"> sadzba – 46,8188 EUR/mesiac do 40 000 streamov (prehratí) za mesiac.</t>
    </r>
  </si>
  <si>
    <t>Bezodplatnú službu sprístupňujúcu AV diela, kde tvorí hudba doplňujúcu zložku diela (filmy, seriály a pod.), najmä s príjmami z reklamy (tzv. „Ad- supported services“) – 3 % z celkových hrubých príjmov Používateľa, no vždy minimálne 0,0012 EUR za každý začatý stream (prehratie),</t>
  </si>
  <si>
    <t>Odplatnú alebo bezodplatnú službu sprístupňujúcu AV diela, kde tvorí hudba doplňujúcu zložku služby (najmä reklama na spravodajských a obdobných službách) – 0,2 % z celkových hrubých príjmov Používateľa, no vždy minimálne 0,0002 EUR za každý začatý stream (prehratie).</t>
  </si>
  <si>
    <t>V prípade, že prevádzkovateľ (Používateľ) sprístupňuje v rámci svojej služby rôzne AV diela, v ktorých hudba tvorí podstatnú aj doplňujúcu zložku diela, je povinný mať so SOZA uzatvorenú licenciu podľa čísel i. až iii. tohto článku. Tieto licencie zahŕňajú licencie aj podľa čísel iv. až vii. tohto článku.</t>
  </si>
  <si>
    <t>2.1.3</t>
  </si>
  <si>
    <t>ONLINE PRENOS UDALOSTI NAŽIVO</t>
  </si>
  <si>
    <t>Jednorazový súčasný, úplný a nezmenený prenos udalosti naživo prostredníctvom internetu.
Sadzba autorskej odmeny: 7 % z celkových príjmov za prenos, minimálne však 6,7405 EUR za každú začatú hodinu prenosu a za každých 1000 unikátnych prístupov (paralelných divákov) v danej hodine. Minimálna autorská odmena je 26,5200 EUR za jeden započatý online prenos</t>
  </si>
  <si>
    <t>2.2</t>
  </si>
  <si>
    <t>Chcete prevádzkovať online službu, ktorá bude umožňovať sťahovanie hudobných alebo audiovizuálnych diel, no neviete, aká bude jej návštevnosť a využitie? Je potrebné mať uzatvorenú Licenčnú zmluvu s označením kategórie Downloading a štvrťročne hlásiť pomocou formulára počet stiahnutých hudobných diel (častí alebo celých hudobných diel, samostatne alebo ako súčasť audiovizuálnych diel). V prípade splnenia podmienok pre typ sadzby MAXI je nadobúdateľ licencie (Používateľ) povinný hlásiť aj celkové hrubé príjmy súvisiace s využitím licencie. Sadzba autorskej odmeny:</t>
  </si>
  <si>
    <t>g.</t>
  </si>
  <si>
    <r>
      <rPr>
        <b/>
        <sz val="10"/>
        <rFont val="Ebrima"/>
        <charset val="238"/>
      </rPr>
      <t>MINI DOWNLOAD AUDIO (MaDA)</t>
    </r>
    <r>
      <rPr>
        <sz val="10"/>
        <rFont val="Ebrima"/>
        <charset val="238"/>
      </rPr>
      <t xml:space="preserve"> sadzba – 12,4865 EUR/mesiac do 100 downloadov (stiahnutí) za mesiac.</t>
    </r>
  </si>
  <si>
    <r>
      <rPr>
        <b/>
        <sz val="10"/>
        <rFont val="Ebrima"/>
        <charset val="238"/>
      </rPr>
      <t xml:space="preserve">MAXI DOWNLOAD AUDIO-VIDEO (MaDAV) </t>
    </r>
    <r>
      <rPr>
        <sz val="10"/>
        <rFont val="Ebrima"/>
        <charset val="238"/>
      </rPr>
      <t>sadzba – pri viac ako 1 000 downloadoch (stiahnutiach) mesačne:</t>
    </r>
  </si>
  <si>
    <t>AV diela, kde tvorí hudba podstatnú zložku diela (videoklipy, koncerty, hudobné filmy a pod.), vo výške 6 % z celkových hrubých príjmov prevádzkovateľa služby (Používateľa) súvisiacich s využitím licencie, no minimálne 0,0499 EUR za každý uskutočnený download (stiahnutie).</t>
  </si>
  <si>
    <t>AV diela, kde tvorí hudba doplňujúcu zložku diela (seriály, filmy a pod.), vo výške 3 % z celkových hrubých príjmov prevádzkovateľa služby (Používateľa) súvisiacich s využitím licencie, no minimálne 0,0249 EUR za každý uskutočnený download (stiahnutie).</t>
  </si>
  <si>
    <t>V prípade downloadu celého albumu alebo súboru dát obsahujúceho dve až desať diel sa každé dielo obsiahnuté na tomto albume alebo v takomto súbore počíta samostatne za jeden download. V prípade 11 a viac diel sa automaticky aplikuje 25 % zľava na každé ďalšie dielo na tomto albume alebo súbore.
V prípade, že prevádzkovateľ (Používateľ) sprístupňuje v rámci svojej služby rôzne AV diela, v ktorých hudba tvorí podstatnú aj doplňujúcu zložku diela, je povinný mať so SOZA uzatvorenú licenciu podľa čísla i. Táto licencia zahŕňa licenciu aj podľa čísla ii.</t>
  </si>
  <si>
    <t>2.3</t>
  </si>
  <si>
    <t>HRY, APLIKÁCIE A PROGRAMY</t>
  </si>
  <si>
    <r>
      <t xml:space="preserve">Chcete prevádzkovať online službu, ktorá bude umožňovať sťahovanie hier, aplikácií a programov obsahujúcich hudobnú zložku? Je potrebné mať uzatvorenú Licenčnú zmluvu s označením kategórie Hry, aplikácie a programy a štvrťročne hlásiť prostredníctvom formulára ich počet a nimi generované hrubé príjmy.
</t>
    </r>
    <r>
      <rPr>
        <b/>
        <sz val="10"/>
        <color theme="1"/>
        <rFont val="Ebrima"/>
        <charset val="238"/>
      </rPr>
      <t>Sadzba</t>
    </r>
    <r>
      <rPr>
        <sz val="10"/>
        <color theme="1"/>
        <rFont val="Ebrima"/>
        <charset val="238"/>
      </rPr>
      <t xml:space="preserve"> autorskej odmeny je vo výške 3,50 % z hrubých príjmov generovaných hrami, aplikáciami a programami, ktoré obsahujú hudobnú zložku, minimálne však 0,0249 EUR za každý uskutočnený download (stiahnutie). Minimálna odmena v prípade poskytnutia prístupu vo forme predplatného k hrám, aplikáciám a programom, ktoré obsahujú hudobnú zložku, predstavuje 0,1657 EUR za každého predplatiteľa za mesiac.
Pre vylúčenie akýchkoľvek pochybností, pod príjmy generované hrami, aplikáciami a programami patria príjmy za ich predaj, príjmy z predplatného ako aj príjmy z reklamy súvisiacej s ich sprístupňením, predajom a používaním.</t>
    </r>
  </si>
  <si>
    <t>2.4</t>
  </si>
  <si>
    <t>Chcete prevádzkovať online službu, ktorá bude umožňovať sťahovanie alebo streamovanie hudobných alebo audiovizuálnych diel formou podcastingu (najmä RSS) na pokyn návštevníka/diváka alebo automaticky, no neviete, aká bude jej návštevnosť a využitie? Je potrebné mať uzatvorenú Licenčnú zmluvu s označením kategórie Podcasting a v prípade splnenia podmienok pre typy sadzieb v oblasti 2. Komerčný podcast štvrťročne hlásiť pomocou formulára zastúpenie hudby v podcastoch a celkové Hrubé príjmy súvisiace s využitím licencie. Sadzby autorskej odmeny:</t>
  </si>
  <si>
    <r>
      <rPr>
        <b/>
        <sz val="10"/>
        <rFont val="Ebrima"/>
        <charset val="238"/>
      </rPr>
      <t>BASIC DOWNLOAD AUDIO-VIDEO (BaDAV)</t>
    </r>
    <r>
      <rPr>
        <sz val="10"/>
        <rFont val="Ebrima"/>
        <charset val="238"/>
      </rPr>
      <t xml:space="preserve"> sadzba – 24,9730 EUR/mesiac do 500 downloadov (stiahnutí) za mesiac .</t>
    </r>
  </si>
  <si>
    <r>
      <rPr>
        <b/>
        <sz val="10"/>
        <rFont val="Ebrima"/>
        <charset val="238"/>
      </rPr>
      <t>MEDIUM DOWNLOAD AUDIO-VIDEO (MeDAV)</t>
    </r>
    <r>
      <rPr>
        <sz val="10"/>
        <rFont val="Ebrima"/>
        <charset val="238"/>
      </rPr>
      <t xml:space="preserve"> sadzba – 46,8188 EUR/mesiac do 1 000 downloadov (stiahnutí) za mesiac.</t>
    </r>
  </si>
  <si>
    <r>
      <rPr>
        <b/>
        <sz val="10"/>
        <color theme="1"/>
        <rFont val="Ebrima"/>
        <charset val="238"/>
      </rPr>
      <t>Nekomerčný podcast</t>
    </r>
    <r>
      <rPr>
        <sz val="10"/>
        <color theme="1"/>
        <rFont val="Ebrima"/>
        <charset val="238"/>
      </rPr>
      <t xml:space="preserve"> (t.j. bez generovania priameho alebo nepriameho majetkového prospechu pre Používateľa, tzn. Hrubých príjmov súvisiacich s využitím licencie) sadzba – 24,3100 EUR/mesiac</t>
    </r>
  </si>
  <si>
    <r>
      <rPr>
        <b/>
        <sz val="10"/>
        <color theme="1"/>
        <rFont val="Ebrima"/>
        <charset val="238"/>
      </rPr>
      <t>Komerčný podcast</t>
    </r>
    <r>
      <rPr>
        <sz val="10"/>
        <color theme="1"/>
        <rFont val="Ebrima"/>
        <charset val="238"/>
      </rPr>
      <t xml:space="preserve"> (generuje priamy alebo nepriamy majetkový prospech, tzn. Hrubé príjmy):</t>
    </r>
  </si>
  <si>
    <r>
      <rPr>
        <b/>
        <sz val="10"/>
        <color theme="1"/>
        <rFont val="Ebrima"/>
        <charset val="238"/>
      </rPr>
      <t>SPRAVODAJSKÁ PODCAST LICENCIA (BaP)</t>
    </r>
    <r>
      <rPr>
        <sz val="10"/>
        <color theme="1"/>
        <rFont val="Ebrima"/>
        <charset val="238"/>
      </rPr>
      <t xml:space="preserve"> (do 20% hudby v podcaste) sadzba - 3% z Hrubých príjmov, minimálne 36,4650 EUR/mesiac</t>
    </r>
  </si>
  <si>
    <r>
      <rPr>
        <b/>
        <sz val="10"/>
        <color theme="1"/>
        <rFont val="Ebrima"/>
        <charset val="238"/>
      </rPr>
      <t>HUDOBNÁ PODCAST LICENCIA (MaP)</t>
    </r>
    <r>
      <rPr>
        <sz val="10"/>
        <color theme="1"/>
        <rFont val="Ebrima"/>
        <charset val="238"/>
      </rPr>
      <t xml:space="preserve"> (51 – 100% hudby v podcaste) sadzba – 10% z Hrubých príjmov, minimálne 60,7750 EUR/mesiac</t>
    </r>
  </si>
  <si>
    <t>NÁJOM AUDIOVIZUÁLNYCH DIEL</t>
  </si>
  <si>
    <t>2.5</t>
  </si>
  <si>
    <r>
      <rPr>
        <b/>
        <sz val="10"/>
        <color theme="1"/>
        <rFont val="Ebrima"/>
        <charset val="238"/>
      </rPr>
      <t>Hudobné audio-video</t>
    </r>
    <r>
      <rPr>
        <sz val="10"/>
        <color theme="1"/>
        <rFont val="Ebrima"/>
        <charset val="238"/>
      </rPr>
      <t xml:space="preserve"> (kde tvorí hudba podstatnú zložku diela – videoklipy, koncerty, hudobné filmy a pod.) – 6 % z celkových hrubých príjmov prevádzkovateľa služby súvisiacich s využitím licencie, no minimálne 0,0221 EUR za každý začatý stream (prehratie).</t>
    </r>
  </si>
  <si>
    <r>
      <rPr>
        <b/>
        <sz val="10"/>
        <color theme="1"/>
        <rFont val="Ebrima"/>
        <charset val="238"/>
      </rPr>
      <t>Ostatné audio-video</t>
    </r>
    <r>
      <rPr>
        <sz val="10"/>
        <color theme="1"/>
        <rFont val="Ebrima"/>
        <charset val="238"/>
      </rPr>
      <t xml:space="preserve"> (kde tvorí hudba doplňujúcu zložku diela – filmy, seriály a pod.) – 2,5 % z hrubých príjmov prevádzkovateľa služby súvisiacich s využitím licencie, minimálne však 0,0112 EUR za každý začatý stream (prehratie).</t>
    </r>
  </si>
  <si>
    <t>V prípade, že prevádzkovateľ sprístupňuje v rámci svojej služby rôzne AV diela, v ktorých hudba tvorí podstatnú aj doplňujúcu zložku diela, je povinný mať so SOZA uzatvorenú licenciu podľa bodu 1. Táto licencia zahŕňa licenciu aj podľa bodu 2.</t>
  </si>
  <si>
    <t>OSOBITNÉ DRUHY POUŽITIA ONLINE</t>
  </si>
  <si>
    <t>2.6</t>
  </si>
  <si>
    <t>2.6.1</t>
  </si>
  <si>
    <t>Hudobné dielo netvorí s webovou stránkou audiovizuálne dielo, je spustené a sprístupnené automaticky spolu s načítaním webovej stránky bez ohľadu na vôľu návštevníka (koncového užívateľa).</t>
  </si>
  <si>
    <t>2.6.2</t>
  </si>
  <si>
    <t>Sprístupňovanie záznamu celých diel alebo ich častí prostredníctvom mobilných a iných sietí –uvítacie melódie, monofónne, polyfónne aj reálne nahrávky</t>
  </si>
  <si>
    <r>
      <rPr>
        <b/>
        <sz val="10"/>
        <color theme="1"/>
        <rFont val="Ebrima"/>
        <charset val="238"/>
      </rPr>
      <t xml:space="preserve">Podkres Podnikateľ </t>
    </r>
    <r>
      <rPr>
        <sz val="10"/>
        <color theme="1"/>
        <rFont val="Ebrima"/>
        <charset val="238"/>
      </rPr>
      <t>– platí pre právnickú osobu a SZČO – mesačná autorská odmena vo výške 12,4865 EUR/mesiac za každé dielo na každej stránke alebo podstránke a za každých započatých 10 000 unikátnych prístupov (návštevníkov) k tomuto dielu.</t>
    </r>
  </si>
  <si>
    <r>
      <rPr>
        <b/>
        <sz val="10"/>
        <color theme="1"/>
        <rFont val="Ebrima"/>
        <charset val="238"/>
      </rPr>
      <t xml:space="preserve">Podkres Nepodnikateľ </t>
    </r>
    <r>
      <rPr>
        <sz val="10"/>
        <color theme="1"/>
        <rFont val="Ebrima"/>
        <charset val="238"/>
      </rPr>
      <t>– platí pre neziskovú organizáciu, školské zriadenie, fyzické osoby nepodnikateľov – 6,2543 EUR/mesiac za každé dielo na každej webovej stránke alebo podstránke. Minimálna autorská odmena za tento typ licencie je 12,4865 EUR/mesačne.</t>
    </r>
  </si>
  <si>
    <t>Autorská odmena je 10 % z konečnej predajnej ceny za každé stiahnutie alebo aktivovanie volacieho tónu, minimálne však 0,0998 EUR. Minimálna autorská odmena je 12,4865 EUR/mesiac.</t>
  </si>
  <si>
    <t>Bezodplatné sprístupňovanie hudobných diel na internetových stránkach spravodajského alebo publicistického zamerania, kultúrnych periodík alebo rubrík (vr. blogov, vlogov a „music review sites“)</t>
  </si>
  <si>
    <t>2.6.3</t>
  </si>
  <si>
    <t>Autorská odmena je 6,2543 EUR za každých začatých 30 minút sprístupňovania diel, minimálne však 12,4865 EUR/mesiac za každú webovú stránku alebo podstránku.</t>
  </si>
  <si>
    <t>Viac na https://moja.soza.sk/cms/content/files/Sadzobnik_AO_internet_a_mobilne_siete_2024.pdf</t>
  </si>
  <si>
    <r>
      <rPr>
        <b/>
        <sz val="10"/>
        <rFont val="Ebrima"/>
        <charset val="238"/>
      </rPr>
      <t>Veľká VRL (VVRL)</t>
    </r>
    <r>
      <rPr>
        <sz val="10"/>
        <rFont val="Ebrima"/>
        <charset val="238"/>
      </rPr>
      <t xml:space="preserve"> (viac ako 500 paralelných poslucháčov kedykoľvek v mesiaci) – 5 % z hrubých príjmov, minimálne však 124,8760 EUR/mesiac.</t>
    </r>
  </si>
  <si>
    <r>
      <rPr>
        <b/>
        <sz val="10"/>
        <rFont val="Ebrima"/>
        <charset val="238"/>
      </rPr>
      <t>Malá HRL</t>
    </r>
    <r>
      <rPr>
        <sz val="10"/>
        <rFont val="Ebrima"/>
        <charset val="238"/>
      </rPr>
      <t xml:space="preserve"> (do 500 paralelných poslucháčov) – 5 % z hrubých príjmov, minimálne však 156,0923 EUR/mesiac.</t>
    </r>
  </si>
  <si>
    <r>
      <rPr>
        <b/>
        <sz val="10"/>
        <rFont val="Ebrima"/>
        <charset val="238"/>
      </rPr>
      <t>Veľká HRL</t>
    </r>
    <r>
      <rPr>
        <sz val="10"/>
        <rFont val="Ebrima"/>
        <charset val="238"/>
      </rPr>
      <t xml:space="preserve"> (viac ako viac ako 500 paralelných poslucháčov kedykoľvek v mesiaci) – 5 % z hrubých príjmov, minimálne však 187,3085 EUR/mesiac.</t>
    </r>
  </si>
  <si>
    <r>
      <rPr>
        <b/>
        <sz val="10"/>
        <rFont val="Ebrima"/>
        <charset val="238"/>
      </rPr>
      <t>BASIC DOWNLOAD AUDIO (BaDA)</t>
    </r>
    <r>
      <rPr>
        <sz val="10"/>
        <rFont val="Ebrima"/>
        <charset val="238"/>
      </rPr>
      <t xml:space="preserve"> sadzba – 49,9460 EUR/mesiac do 500 downloadov (stiahnutí) za mesiac.</t>
    </r>
  </si>
  <si>
    <r>
      <rPr>
        <b/>
        <sz val="10"/>
        <rFont val="Ebrima"/>
        <charset val="238"/>
      </rPr>
      <t xml:space="preserve">MEDIUM DOWNLOAD AUDIO (MeDA) </t>
    </r>
    <r>
      <rPr>
        <sz val="10"/>
        <rFont val="Ebrima"/>
        <charset val="238"/>
      </rPr>
      <t>sadzba – 93,6598 EUR/mesiac do 1 000 downloadov (stiahnutí) za mesiac.</t>
    </r>
  </si>
  <si>
    <r>
      <rPr>
        <b/>
        <sz val="10"/>
        <rFont val="Ebrima"/>
        <charset val="238"/>
      </rPr>
      <t xml:space="preserve">MAXI DOWNLOAD AUDIO (MaDA) </t>
    </r>
    <r>
      <rPr>
        <sz val="10"/>
        <rFont val="Ebrima"/>
        <charset val="238"/>
      </rPr>
      <t>sadzba – pri viac ako 1 000 downloadoch (stiahnutiach) mesačne vo výške 10 % z celkových hrubých príjmov prevádzkovateľa služby (Používateľa) súvisiacich s využitím licencie, no minimálne 0,0990 EUR za každý uskutočnený download (stiahnutie).</t>
    </r>
  </si>
  <si>
    <t>Volacie tóny</t>
  </si>
  <si>
    <r>
      <t xml:space="preserve">e. MEDIUM SOD AUDIO-VIDEO </t>
    </r>
    <r>
      <rPr>
        <i/>
        <sz val="10"/>
        <color theme="1"/>
        <rFont val="Ebrima"/>
        <charset val="238"/>
      </rPr>
      <t>(MeSODAV)</t>
    </r>
  </si>
  <si>
    <t>Tento súbor obsahuje 8 hárkov. Každý hárok prislúcha jednej kategórii spôsobu použitia hudobných diel. Nižšie si vyberte kategóriu, kliknite na ňu a vyplňte príslušné polia v hárku alebo hárkoch, ktoré zodpovedajú spôsobu použitia hudobných diel vašej služby. Ak neviete, ktorú kategóriu alebo podkategóriu máte vyplniť, kliknite na tlačidlo Sadzobník.</t>
  </si>
  <si>
    <t>Blog, vlog, music review sites</t>
  </si>
  <si>
    <r>
      <rPr>
        <b/>
        <sz val="10"/>
        <color theme="1"/>
        <rFont val="Ebrima"/>
        <charset val="238"/>
      </rPr>
      <t>INTRO, OUTRO LICENCIA (IO)</t>
    </r>
    <r>
      <rPr>
        <sz val="10"/>
        <color theme="1"/>
        <rFont val="Ebrima"/>
        <charset val="238"/>
      </rPr>
      <t xml:space="preserve"> sadzba – 1% z Hrubých príjmov, minimálne 24,3100 EUR/mesiac</t>
    </r>
  </si>
  <si>
    <r>
      <rPr>
        <b/>
        <sz val="10"/>
        <color theme="1"/>
        <rFont val="Ebrima"/>
        <charset val="238"/>
      </rPr>
      <t>VŠEOBECNÁ PODCAST LICENCIA (MeP)</t>
    </r>
    <r>
      <rPr>
        <sz val="10"/>
        <color theme="1"/>
        <rFont val="Ebrima"/>
        <charset val="238"/>
      </rPr>
      <t xml:space="preserve"> (21 – 50% hudby v podcaste) sadzba – 5% z Hrubých príjmov, minimálne 48,6200 EUR/mesiac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</si>
</sst>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0" x14ac:knownFonts="1">
    <font>
      <sz val="11"/>
      <color theme="1"/>
      <name val="Calibri"/>
      <family val="2"/>
      <charset val="238"/>
      <scheme val="minor"/>
    </font>
    <font>
      <i/>
      <sz val="11"/>
      <color theme="1"/>
      <name val="Calibri"/>
      <family val="2"/>
      <charset val="238"/>
      <scheme val="minor"/>
    </font>
    <font>
      <u/>
      <sz val="11"/>
      <color theme="10"/>
      <name val="Calibri"/>
      <family val="2"/>
      <charset val="238"/>
      <scheme val="minor"/>
    </font>
    <font>
      <b/>
      <sz val="11"/>
      <color rgb="FFC00000"/>
      <name val="Calibri"/>
      <family val="2"/>
      <charset val="238"/>
      <scheme val="minor"/>
    </font>
    <font>
      <i/>
      <sz val="9.5"/>
      <color theme="1"/>
      <name val="Calibri"/>
      <family val="2"/>
      <charset val="238"/>
      <scheme val="minor"/>
    </font>
    <font>
      <sz val="10"/>
      <color theme="1"/>
      <name val="Calibri"/>
      <family val="2"/>
      <charset val="238"/>
      <scheme val="minor"/>
    </font>
    <font>
      <b/>
      <sz val="10"/>
      <color theme="0"/>
      <name val="Ebrima"/>
      <charset val="238"/>
    </font>
    <font>
      <b/>
      <sz val="10"/>
      <color theme="1"/>
      <name val="Ebrima"/>
      <charset val="238"/>
    </font>
    <font>
      <sz val="11"/>
      <color theme="1"/>
      <name val="Ebrima"/>
      <charset val="238"/>
    </font>
    <font>
      <sz val="10"/>
      <color theme="1"/>
      <name val="Ebrima"/>
      <charset val="238"/>
    </font>
    <font>
      <i/>
      <sz val="10"/>
      <color theme="1"/>
      <name val="Ebrima"/>
      <charset val="238"/>
    </font>
    <font>
      <sz val="10"/>
      <name val="Ebrima"/>
      <charset val="238"/>
    </font>
    <font>
      <b/>
      <sz val="11"/>
      <color rgb="FF002060"/>
      <name val="Ebrima"/>
      <charset val="238"/>
    </font>
    <font>
      <b/>
      <sz val="11"/>
      <color theme="1"/>
      <name val="Ebrima"/>
      <charset val="238"/>
    </font>
    <font>
      <sz val="11"/>
      <name val="Ebrima"/>
      <charset val="238"/>
    </font>
    <font>
      <i/>
      <u/>
      <sz val="10"/>
      <color theme="10"/>
      <name val="Ebrima"/>
      <charset val="238"/>
    </font>
    <font>
      <sz val="12"/>
      <color theme="1"/>
      <name val="Calibri"/>
      <family val="2"/>
      <charset val="238"/>
      <scheme val="minor"/>
    </font>
    <font>
      <b/>
      <sz val="12"/>
      <color theme="10"/>
      <name val="Ebrima"/>
      <charset val="238"/>
    </font>
    <font>
      <i/>
      <sz val="10"/>
      <name val="Ebrima"/>
      <charset val="238"/>
    </font>
    <font>
      <b/>
      <sz val="10"/>
      <color rgb="FFC00000"/>
      <name val="Ebrima"/>
      <charset val="238"/>
    </font>
    <font>
      <sz val="9"/>
      <color theme="1"/>
      <name val="Ebrima"/>
      <charset val="238"/>
    </font>
    <font>
      <sz val="9"/>
      <color theme="1"/>
      <name val="Calibri"/>
      <family val="2"/>
      <charset val="238"/>
      <scheme val="minor"/>
    </font>
    <font>
      <b/>
      <sz val="12"/>
      <color theme="1"/>
      <name val="Calibri"/>
      <family val="2"/>
      <charset val="238"/>
      <scheme val="minor"/>
    </font>
    <font>
      <b/>
      <sz val="11"/>
      <name val="Ebrima"/>
      <charset val="238"/>
    </font>
    <font>
      <i/>
      <sz val="9"/>
      <color theme="1"/>
      <name val="Ebrima"/>
      <charset val="238"/>
    </font>
    <font>
      <b/>
      <sz val="12"/>
      <color theme="8" tint="-0.249977111117893"/>
      <name val="Ebrima"/>
      <charset val="238"/>
    </font>
    <font>
      <b/>
      <sz val="10"/>
      <color theme="8" tint="-0.249977111117893"/>
      <name val="Ebrima"/>
      <charset val="238"/>
    </font>
    <font>
      <b/>
      <sz val="10"/>
      <name val="Ebrima"/>
      <charset val="238"/>
    </font>
    <font>
      <i/>
      <sz val="10"/>
      <color theme="1" tint="0.249977111117893"/>
      <name val="Ebrima"/>
      <charset val="238"/>
    </font>
    <font>
      <sz val="10"/>
      <color theme="1" tint="0.249977111117893"/>
      <name val="Ebrima"/>
      <charset val="23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300">
    <xf numFmtId="0" fontId="0" fillId="0" borderId="0" xfId="0"/>
    <xf numFmtId="0" fontId="0" fillId="0" borderId="0" xfId="0" applyProtection="1">
      <protection hidden="1"/>
    </xf>
    <xf numFmtId="0" fontId="0" fillId="3" borderId="0" xfId="0" applyFill="1"/>
    <xf numFmtId="0" fontId="0" fillId="3" borderId="0" xfId="0" applyFill="1" applyProtection="1">
      <protection hidden="1"/>
    </xf>
    <xf numFmtId="0" fontId="9" fillId="4" borderId="7" xfId="0" applyFont="1" applyFill="1" applyBorder="1" applyAlignment="1" applyProtection="1">
      <alignment horizontal="center"/>
      <protection locked="0"/>
    </xf>
    <xf numFmtId="0" fontId="9" fillId="4" borderId="8" xfId="0" applyFont="1" applyFill="1" applyBorder="1" applyAlignment="1" applyProtection="1">
      <alignment horizontal="center"/>
      <protection locked="0"/>
    </xf>
    <xf numFmtId="0" fontId="9" fillId="4" borderId="48"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9" fillId="4" borderId="36" xfId="0" applyFont="1" applyFill="1" applyBorder="1" applyAlignment="1" applyProtection="1">
      <alignment horizontal="center"/>
      <protection locked="0"/>
    </xf>
    <xf numFmtId="0" fontId="8" fillId="3" borderId="0" xfId="0" applyFont="1" applyFill="1"/>
    <xf numFmtId="0" fontId="8" fillId="0" borderId="0" xfId="0" applyFont="1"/>
    <xf numFmtId="0" fontId="8" fillId="3" borderId="0" xfId="0" applyFont="1" applyFill="1" applyAlignment="1">
      <alignment horizontal="center"/>
    </xf>
    <xf numFmtId="0" fontId="8" fillId="0" borderId="0" xfId="0" applyFont="1" applyAlignment="1">
      <alignment horizontal="center"/>
    </xf>
    <xf numFmtId="0" fontId="6" fillId="5" borderId="9" xfId="0" applyFont="1" applyFill="1" applyBorder="1" applyProtection="1">
      <protection hidden="1"/>
    </xf>
    <xf numFmtId="0" fontId="6" fillId="5" borderId="10"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9" fillId="4" borderId="35" xfId="0" applyFont="1" applyFill="1" applyBorder="1" applyAlignment="1" applyProtection="1">
      <alignment horizontal="center"/>
      <protection locked="0"/>
    </xf>
    <xf numFmtId="0" fontId="13" fillId="3" borderId="0" xfId="0" applyFont="1" applyFill="1" applyAlignment="1">
      <alignment horizontal="center" vertical="center" wrapText="1"/>
    </xf>
    <xf numFmtId="0" fontId="13" fillId="0" borderId="0" xfId="0" applyFont="1" applyAlignment="1">
      <alignment horizontal="center" vertical="center" wrapText="1"/>
    </xf>
    <xf numFmtId="0" fontId="8" fillId="3" borderId="0" xfId="0" applyFont="1" applyFill="1" applyProtection="1">
      <protection hidden="1"/>
    </xf>
    <xf numFmtId="0" fontId="8" fillId="3" borderId="0" xfId="0" applyFont="1" applyFill="1" applyAlignment="1" applyProtection="1">
      <alignment horizontal="center"/>
      <protection hidden="1"/>
    </xf>
    <xf numFmtId="0" fontId="8" fillId="0" borderId="0" xfId="0" applyFont="1" applyAlignment="1" applyProtection="1">
      <alignment horizontal="center"/>
      <protection hidden="1"/>
    </xf>
    <xf numFmtId="0" fontId="9" fillId="0" borderId="0" xfId="0" applyFont="1"/>
    <xf numFmtId="0" fontId="9" fillId="0" borderId="0" xfId="0" applyFont="1" applyProtection="1">
      <protection hidden="1"/>
    </xf>
    <xf numFmtId="0" fontId="6" fillId="5" borderId="37" xfId="0" applyFont="1" applyFill="1" applyBorder="1" applyAlignment="1" applyProtection="1">
      <alignment horizontal="center" vertical="center" wrapText="1"/>
      <protection hidden="1"/>
    </xf>
    <xf numFmtId="0" fontId="6" fillId="5" borderId="36" xfId="0" applyFont="1" applyFill="1" applyBorder="1" applyAlignment="1" applyProtection="1">
      <alignment horizontal="center" vertical="center" wrapText="1"/>
      <protection hidden="1"/>
    </xf>
    <xf numFmtId="0" fontId="6" fillId="5" borderId="19" xfId="0" applyFont="1" applyFill="1" applyBorder="1" applyAlignment="1" applyProtection="1">
      <alignment horizontal="center" vertical="center" wrapText="1"/>
      <protection hidden="1"/>
    </xf>
    <xf numFmtId="0" fontId="6" fillId="5" borderId="18" xfId="0" applyFont="1" applyFill="1" applyBorder="1" applyAlignment="1" applyProtection="1">
      <alignment horizontal="center" vertical="center" wrapText="1"/>
      <protection hidden="1"/>
    </xf>
    <xf numFmtId="0" fontId="9" fillId="3" borderId="4" xfId="0" applyFont="1" applyFill="1" applyBorder="1" applyAlignment="1" applyProtection="1">
      <alignment wrapText="1"/>
      <protection hidden="1"/>
    </xf>
    <xf numFmtId="0" fontId="9" fillId="3" borderId="6" xfId="0" applyFont="1" applyFill="1" applyBorder="1" applyAlignment="1" applyProtection="1">
      <alignment horizontal="center"/>
      <protection hidden="1"/>
    </xf>
    <xf numFmtId="0" fontId="9" fillId="3" borderId="56" xfId="0" applyFont="1" applyFill="1" applyBorder="1" applyAlignment="1" applyProtection="1">
      <alignment horizontal="center"/>
      <protection hidden="1"/>
    </xf>
    <xf numFmtId="0" fontId="9" fillId="3" borderId="3" xfId="0" applyFont="1" applyFill="1" applyBorder="1" applyAlignment="1" applyProtection="1">
      <alignment horizontal="center"/>
      <protection hidden="1"/>
    </xf>
    <xf numFmtId="0" fontId="9" fillId="3" borderId="1" xfId="0" applyFont="1" applyFill="1" applyBorder="1" applyAlignment="1" applyProtection="1">
      <alignment horizontal="center"/>
      <protection hidden="1"/>
    </xf>
    <xf numFmtId="0" fontId="9" fillId="3" borderId="5" xfId="0" applyFont="1" applyFill="1" applyBorder="1" applyAlignment="1" applyProtection="1">
      <alignment horizontal="center"/>
      <protection hidden="1"/>
    </xf>
    <xf numFmtId="0" fontId="9" fillId="3" borderId="29" xfId="0" applyFont="1" applyFill="1" applyBorder="1" applyAlignment="1" applyProtection="1">
      <alignment horizontal="left" wrapText="1" indent="3"/>
      <protection hidden="1"/>
    </xf>
    <xf numFmtId="0" fontId="9" fillId="3" borderId="30" xfId="0" applyFont="1" applyFill="1" applyBorder="1" applyAlignment="1" applyProtection="1">
      <alignment horizontal="left" wrapText="1" indent="3"/>
      <protection hidden="1"/>
    </xf>
    <xf numFmtId="0" fontId="9" fillId="3" borderId="37" xfId="0" applyFont="1" applyFill="1" applyBorder="1" applyAlignment="1" applyProtection="1">
      <alignment horizontal="left" wrapText="1" indent="3"/>
      <protection hidden="1"/>
    </xf>
    <xf numFmtId="0" fontId="9" fillId="3" borderId="34" xfId="0" applyFont="1" applyFill="1" applyBorder="1" applyAlignment="1" applyProtection="1">
      <alignment horizontal="center"/>
      <protection hidden="1"/>
    </xf>
    <xf numFmtId="0" fontId="9" fillId="3" borderId="7" xfId="0" applyFont="1" applyFill="1" applyBorder="1" applyAlignment="1" applyProtection="1">
      <alignment horizontal="center"/>
      <protection hidden="1"/>
    </xf>
    <xf numFmtId="164" fontId="12" fillId="3" borderId="55" xfId="0" applyNumberFormat="1" applyFont="1" applyFill="1" applyBorder="1" applyAlignment="1" applyProtection="1">
      <alignment horizontal="center"/>
      <protection hidden="1"/>
    </xf>
    <xf numFmtId="164" fontId="12" fillId="3" borderId="54" xfId="0" applyNumberFormat="1" applyFont="1" applyFill="1" applyBorder="1" applyAlignment="1" applyProtection="1">
      <alignment horizontal="center"/>
      <protection hidden="1"/>
    </xf>
    <xf numFmtId="0" fontId="9" fillId="3" borderId="38" xfId="0" applyFont="1" applyFill="1" applyBorder="1" applyAlignment="1" applyProtection="1">
      <alignment horizontal="center"/>
      <protection hidden="1"/>
    </xf>
    <xf numFmtId="0" fontId="9" fillId="3" borderId="24" xfId="0" applyFont="1" applyFill="1" applyBorder="1" applyAlignment="1" applyProtection="1">
      <alignment horizontal="left" wrapText="1" indent="3"/>
      <protection hidden="1"/>
    </xf>
    <xf numFmtId="0" fontId="9" fillId="3" borderId="35" xfId="0" applyFont="1" applyFill="1" applyBorder="1" applyAlignment="1" applyProtection="1">
      <alignment horizontal="center"/>
      <protection hidden="1"/>
    </xf>
    <xf numFmtId="164" fontId="12" fillId="3" borderId="53" xfId="0" applyNumberFormat="1" applyFont="1" applyFill="1" applyBorder="1" applyAlignment="1" applyProtection="1">
      <alignment horizontal="center"/>
      <protection hidden="1"/>
    </xf>
    <xf numFmtId="0" fontId="9" fillId="3" borderId="8" xfId="0" applyFont="1" applyFill="1" applyBorder="1" applyAlignment="1" applyProtection="1">
      <alignment horizontal="center"/>
      <protection hidden="1"/>
    </xf>
    <xf numFmtId="0" fontId="8" fillId="0" borderId="0" xfId="0" applyFont="1" applyAlignment="1">
      <alignment wrapText="1"/>
    </xf>
    <xf numFmtId="0" fontId="9" fillId="3" borderId="10" xfId="0" applyFont="1" applyFill="1" applyBorder="1" applyAlignment="1" applyProtection="1">
      <alignment horizontal="center"/>
      <protection hidden="1"/>
    </xf>
    <xf numFmtId="0" fontId="9" fillId="3" borderId="3" xfId="0" applyFont="1" applyFill="1" applyBorder="1" applyAlignment="1" applyProtection="1">
      <alignment wrapText="1"/>
      <protection hidden="1"/>
    </xf>
    <xf numFmtId="0" fontId="9" fillId="3" borderId="3" xfId="0" applyFont="1" applyFill="1" applyBorder="1" applyAlignment="1">
      <alignment horizontal="center"/>
    </xf>
    <xf numFmtId="164" fontId="12" fillId="3" borderId="11" xfId="0" applyNumberFormat="1" applyFont="1" applyFill="1" applyBorder="1" applyAlignment="1" applyProtection="1">
      <alignment horizontal="center"/>
      <protection hidden="1"/>
    </xf>
    <xf numFmtId="164" fontId="12" fillId="3" borderId="15" xfId="0" applyNumberFormat="1" applyFont="1" applyFill="1" applyBorder="1" applyAlignment="1" applyProtection="1">
      <alignment horizontal="center"/>
      <protection hidden="1"/>
    </xf>
    <xf numFmtId="164" fontId="12" fillId="3" borderId="59" xfId="0" applyNumberFormat="1" applyFont="1" applyFill="1" applyBorder="1" applyAlignment="1" applyProtection="1">
      <alignment horizontal="center"/>
      <protection hidden="1"/>
    </xf>
    <xf numFmtId="164" fontId="12" fillId="3" borderId="46" xfId="0" applyNumberFormat="1" applyFont="1" applyFill="1" applyBorder="1" applyAlignment="1" applyProtection="1">
      <alignment horizontal="center"/>
      <protection hidden="1"/>
    </xf>
    <xf numFmtId="164" fontId="12" fillId="3" borderId="45" xfId="0" applyNumberFormat="1" applyFont="1" applyFill="1" applyBorder="1" applyAlignment="1" applyProtection="1">
      <alignment horizontal="center"/>
      <protection hidden="1"/>
    </xf>
    <xf numFmtId="0" fontId="9" fillId="3" borderId="2" xfId="0" applyFont="1" applyFill="1" applyBorder="1" applyAlignment="1" applyProtection="1">
      <alignment wrapText="1"/>
      <protection hidden="1"/>
    </xf>
    <xf numFmtId="0" fontId="9" fillId="3" borderId="0" xfId="0" applyFont="1" applyFill="1" applyAlignment="1" applyProtection="1">
      <alignment wrapText="1"/>
      <protection hidden="1"/>
    </xf>
    <xf numFmtId="0" fontId="7" fillId="2" borderId="27" xfId="0" applyFont="1" applyFill="1" applyBorder="1" applyAlignment="1" applyProtection="1">
      <alignment horizontal="center" vertical="center" wrapText="1"/>
      <protection hidden="1"/>
    </xf>
    <xf numFmtId="0" fontId="7" fillId="2" borderId="39" xfId="0" applyFont="1" applyFill="1" applyBorder="1" applyAlignment="1" applyProtection="1">
      <alignment horizontal="center" vertical="center" wrapText="1"/>
      <protection hidden="1"/>
    </xf>
    <xf numFmtId="0" fontId="9" fillId="4" borderId="43" xfId="0" applyFont="1" applyFill="1" applyBorder="1" applyAlignment="1" applyProtection="1">
      <alignment horizontal="center"/>
      <protection locked="0"/>
    </xf>
    <xf numFmtId="0" fontId="9" fillId="3" borderId="58" xfId="0" applyFont="1" applyFill="1" applyBorder="1" applyAlignment="1" applyProtection="1">
      <alignment horizontal="left" wrapText="1" indent="3"/>
      <protection hidden="1"/>
    </xf>
    <xf numFmtId="0" fontId="6" fillId="5" borderId="60" xfId="0" applyFont="1" applyFill="1" applyBorder="1" applyAlignment="1" applyProtection="1">
      <alignment horizontal="center" vertical="center" wrapText="1"/>
      <protection hidden="1"/>
    </xf>
    <xf numFmtId="0" fontId="9" fillId="3" borderId="43" xfId="0" applyFont="1" applyFill="1" applyBorder="1" applyAlignment="1" applyProtection="1">
      <alignment horizontal="center"/>
      <protection hidden="1"/>
    </xf>
    <xf numFmtId="0" fontId="9" fillId="4" borderId="1" xfId="0" applyFont="1" applyFill="1" applyBorder="1" applyAlignment="1" applyProtection="1">
      <alignment horizontal="center"/>
      <protection locked="0"/>
    </xf>
    <xf numFmtId="0" fontId="9" fillId="4" borderId="7" xfId="0" applyFont="1" applyFill="1" applyBorder="1" applyAlignment="1" applyProtection="1">
      <alignment horizontal="center"/>
      <protection locked="0" hidden="1"/>
    </xf>
    <xf numFmtId="0" fontId="9" fillId="4" borderId="8" xfId="0" applyFont="1" applyFill="1" applyBorder="1" applyAlignment="1" applyProtection="1">
      <alignment horizontal="center"/>
      <protection locked="0" hidden="1"/>
    </xf>
    <xf numFmtId="0" fontId="9" fillId="4" borderId="48" xfId="0" applyFont="1" applyFill="1" applyBorder="1" applyAlignment="1" applyProtection="1">
      <alignment horizontal="center"/>
      <protection locked="0" hidden="1"/>
    </xf>
    <xf numFmtId="0" fontId="11" fillId="4" borderId="56" xfId="0" applyFont="1" applyFill="1" applyBorder="1" applyAlignment="1" applyProtection="1">
      <alignment horizontal="center"/>
      <protection locked="0"/>
    </xf>
    <xf numFmtId="0" fontId="9" fillId="3" borderId="48" xfId="0" applyFont="1" applyFill="1" applyBorder="1" applyAlignment="1" applyProtection="1">
      <alignment horizontal="center"/>
      <protection hidden="1"/>
    </xf>
    <xf numFmtId="164" fontId="12" fillId="3" borderId="13" xfId="0" applyNumberFormat="1" applyFont="1" applyFill="1" applyBorder="1" applyAlignment="1" applyProtection="1">
      <alignment horizontal="center"/>
      <protection hidden="1"/>
    </xf>
    <xf numFmtId="164" fontId="12" fillId="3" borderId="19" xfId="0" applyNumberFormat="1" applyFont="1" applyFill="1" applyBorder="1" applyAlignment="1" applyProtection="1">
      <alignment horizontal="center"/>
      <protection hidden="1"/>
    </xf>
    <xf numFmtId="164" fontId="12" fillId="3" borderId="0" xfId="0" applyNumberFormat="1" applyFont="1" applyFill="1" applyAlignment="1" applyProtection="1">
      <alignment horizontal="center"/>
      <protection hidden="1"/>
    </xf>
    <xf numFmtId="0" fontId="9" fillId="2" borderId="26" xfId="0" applyFont="1" applyFill="1" applyBorder="1" applyAlignment="1" applyProtection="1">
      <alignment horizontal="center" vertical="center" wrapText="1"/>
      <protection hidden="1"/>
    </xf>
    <xf numFmtId="0" fontId="9" fillId="3" borderId="40" xfId="0" applyFont="1" applyFill="1" applyBorder="1" applyAlignment="1" applyProtection="1">
      <alignment wrapText="1"/>
      <protection hidden="1"/>
    </xf>
    <xf numFmtId="0" fontId="6" fillId="5" borderId="61" xfId="0" applyFont="1" applyFill="1" applyBorder="1" applyAlignment="1" applyProtection="1">
      <alignment horizontal="center" vertical="center" wrapText="1"/>
      <protection hidden="1"/>
    </xf>
    <xf numFmtId="0" fontId="9" fillId="3" borderId="0" xfId="0" applyFont="1" applyFill="1"/>
    <xf numFmtId="0" fontId="9" fillId="3" borderId="0" xfId="0" applyFont="1" applyFill="1" applyProtection="1">
      <protection hidden="1"/>
    </xf>
    <xf numFmtId="0" fontId="9" fillId="3" borderId="0" xfId="0" applyFont="1" applyFill="1" applyAlignment="1">
      <alignment horizontal="left"/>
    </xf>
    <xf numFmtId="164" fontId="9" fillId="4" borderId="31" xfId="0" applyNumberFormat="1" applyFont="1" applyFill="1" applyBorder="1" applyAlignment="1" applyProtection="1">
      <alignment horizontal="center"/>
      <protection locked="0"/>
    </xf>
    <xf numFmtId="164" fontId="9" fillId="4" borderId="32" xfId="0" applyNumberFormat="1" applyFont="1" applyFill="1" applyBorder="1" applyAlignment="1" applyProtection="1">
      <alignment horizontal="center"/>
      <protection locked="0"/>
    </xf>
    <xf numFmtId="164" fontId="9" fillId="4" borderId="63" xfId="0" applyNumberFormat="1"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9" fillId="4" borderId="32" xfId="0" applyFont="1" applyFill="1" applyBorder="1" applyAlignment="1" applyProtection="1">
      <alignment horizontal="center"/>
      <protection locked="0"/>
    </xf>
    <xf numFmtId="0" fontId="9" fillId="4" borderId="64" xfId="0" applyFont="1" applyFill="1" applyBorder="1" applyAlignment="1" applyProtection="1">
      <alignment horizontal="center"/>
      <protection locked="0"/>
    </xf>
    <xf numFmtId="164" fontId="12" fillId="3" borderId="65" xfId="0" applyNumberFormat="1" applyFont="1" applyFill="1" applyBorder="1" applyAlignment="1" applyProtection="1">
      <alignment horizontal="center"/>
      <protection hidden="1"/>
    </xf>
    <xf numFmtId="164" fontId="12" fillId="3" borderId="66" xfId="0" applyNumberFormat="1" applyFont="1" applyFill="1" applyBorder="1" applyAlignment="1" applyProtection="1">
      <alignment horizontal="center"/>
      <protection hidden="1"/>
    </xf>
    <xf numFmtId="164" fontId="12" fillId="3" borderId="67" xfId="0" applyNumberFormat="1" applyFont="1" applyFill="1" applyBorder="1" applyAlignment="1" applyProtection="1">
      <alignment horizontal="center"/>
      <protection hidden="1"/>
    </xf>
    <xf numFmtId="0" fontId="6" fillId="5" borderId="3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11" fillId="3" borderId="25" xfId="0" applyFont="1" applyFill="1" applyBorder="1"/>
    <xf numFmtId="0" fontId="9" fillId="3" borderId="3" xfId="0" applyFont="1" applyFill="1" applyBorder="1"/>
    <xf numFmtId="0" fontId="11" fillId="3" borderId="30" xfId="0" applyFont="1" applyFill="1" applyBorder="1" applyAlignment="1">
      <alignment horizontal="left" indent="2"/>
    </xf>
    <xf numFmtId="0" fontId="11" fillId="3" borderId="29" xfId="0" applyFont="1" applyFill="1" applyBorder="1" applyAlignment="1">
      <alignment horizontal="left" indent="2"/>
    </xf>
    <xf numFmtId="0" fontId="11" fillId="3" borderId="37" xfId="0" applyFont="1" applyFill="1" applyBorder="1" applyAlignment="1">
      <alignment horizontal="left" indent="2"/>
    </xf>
    <xf numFmtId="164" fontId="12" fillId="3" borderId="14" xfId="0" applyNumberFormat="1" applyFont="1" applyFill="1" applyBorder="1" applyProtection="1">
      <protection hidden="1"/>
    </xf>
    <xf numFmtId="0" fontId="12" fillId="3" borderId="15" xfId="0" applyFont="1" applyFill="1" applyBorder="1" applyProtection="1">
      <protection hidden="1"/>
    </xf>
    <xf numFmtId="164" fontId="12" fillId="3" borderId="45" xfId="0" applyNumberFormat="1" applyFont="1" applyFill="1" applyBorder="1" applyProtection="1">
      <protection hidden="1"/>
    </xf>
    <xf numFmtId="164" fontId="12" fillId="3" borderId="46" xfId="0" applyNumberFormat="1" applyFont="1" applyFill="1" applyBorder="1" applyProtection="1">
      <protection hidden="1"/>
    </xf>
    <xf numFmtId="164" fontId="12" fillId="3" borderId="70" xfId="0" applyNumberFormat="1" applyFont="1" applyFill="1" applyBorder="1" applyProtection="1">
      <protection hidden="1"/>
    </xf>
    <xf numFmtId="0" fontId="1" fillId="3" borderId="0" xfId="0" applyFont="1" applyFill="1" applyProtection="1">
      <protection hidden="1"/>
    </xf>
    <xf numFmtId="0" fontId="6" fillId="5" borderId="70" xfId="0" applyFont="1" applyFill="1" applyBorder="1" applyAlignment="1" applyProtection="1">
      <alignment horizontal="center" vertical="center" wrapText="1"/>
      <protection hidden="1"/>
    </xf>
    <xf numFmtId="0" fontId="11" fillId="3" borderId="39" xfId="0" applyFont="1" applyFill="1" applyBorder="1" applyProtection="1">
      <protection hidden="1"/>
    </xf>
    <xf numFmtId="0" fontId="9" fillId="3" borderId="39" xfId="0" applyFont="1" applyFill="1" applyBorder="1"/>
    <xf numFmtId="164" fontId="12" fillId="3" borderId="50" xfId="0" applyNumberFormat="1" applyFont="1" applyFill="1" applyBorder="1" applyProtection="1">
      <protection hidden="1"/>
    </xf>
    <xf numFmtId="164" fontId="12" fillId="3" borderId="42" xfId="0" applyNumberFormat="1" applyFont="1" applyFill="1" applyBorder="1" applyAlignment="1" applyProtection="1">
      <alignment horizontal="center"/>
      <protection hidden="1"/>
    </xf>
    <xf numFmtId="164" fontId="12" fillId="3" borderId="44" xfId="0" applyNumberFormat="1" applyFont="1" applyFill="1" applyBorder="1" applyAlignment="1" applyProtection="1">
      <alignment horizontal="center"/>
      <protection hidden="1"/>
    </xf>
    <xf numFmtId="164" fontId="12" fillId="3" borderId="61" xfId="0" applyNumberFormat="1" applyFont="1" applyFill="1" applyBorder="1" applyAlignment="1" applyProtection="1">
      <alignment horizontal="center"/>
      <protection hidden="1"/>
    </xf>
    <xf numFmtId="164" fontId="12" fillId="3" borderId="28" xfId="0" applyNumberFormat="1" applyFont="1" applyFill="1" applyBorder="1"/>
    <xf numFmtId="0" fontId="0" fillId="3" borderId="23" xfId="0" applyFill="1" applyBorder="1"/>
    <xf numFmtId="0" fontId="8" fillId="3" borderId="0" xfId="0" applyFont="1" applyFill="1" applyAlignment="1">
      <alignment wrapText="1"/>
    </xf>
    <xf numFmtId="0" fontId="8" fillId="3" borderId="24" xfId="0" applyFont="1" applyFill="1" applyBorder="1" applyAlignment="1">
      <alignment wrapText="1"/>
    </xf>
    <xf numFmtId="0" fontId="10" fillId="3" borderId="0" xfId="0" applyFont="1" applyFill="1" applyAlignment="1">
      <alignment wrapText="1"/>
    </xf>
    <xf numFmtId="0" fontId="9" fillId="3" borderId="0" xfId="1" applyFont="1" applyFill="1" applyAlignment="1">
      <alignment wrapText="1"/>
    </xf>
    <xf numFmtId="0" fontId="8" fillId="0" borderId="0" xfId="0" applyFont="1" applyAlignment="1">
      <alignment vertical="top" wrapText="1"/>
    </xf>
    <xf numFmtId="0" fontId="15" fillId="3" borderId="2" xfId="1" applyFont="1" applyFill="1" applyBorder="1" applyAlignment="1">
      <alignment wrapText="1"/>
    </xf>
    <xf numFmtId="0" fontId="10" fillId="3" borderId="2" xfId="0" applyFont="1" applyFill="1" applyBorder="1" applyAlignment="1">
      <alignment wrapText="1"/>
    </xf>
    <xf numFmtId="0" fontId="10" fillId="3" borderId="3" xfId="0" applyFont="1" applyFill="1" applyBorder="1" applyAlignment="1">
      <alignment wrapText="1"/>
    </xf>
    <xf numFmtId="0" fontId="10" fillId="3" borderId="15" xfId="0" applyFont="1" applyFill="1" applyBorder="1" applyAlignment="1">
      <alignment wrapText="1"/>
    </xf>
    <xf numFmtId="0" fontId="10" fillId="3" borderId="14" xfId="0" applyFont="1" applyFill="1" applyBorder="1" applyAlignment="1">
      <alignment wrapText="1"/>
    </xf>
    <xf numFmtId="0" fontId="8" fillId="3" borderId="12" xfId="0" applyFont="1" applyFill="1" applyBorder="1"/>
    <xf numFmtId="0" fontId="6" fillId="5" borderId="17" xfId="0" applyFont="1" applyFill="1" applyBorder="1" applyAlignment="1" applyProtection="1">
      <alignment horizontal="center" vertical="center" wrapText="1"/>
      <protection hidden="1"/>
    </xf>
    <xf numFmtId="0" fontId="6" fillId="5" borderId="41" xfId="0" applyFont="1" applyFill="1" applyBorder="1" applyAlignment="1" applyProtection="1">
      <alignment horizontal="center" vertical="center" wrapText="1"/>
      <protection hidden="1"/>
    </xf>
    <xf numFmtId="0" fontId="0" fillId="3" borderId="12" xfId="0" applyFill="1" applyBorder="1"/>
    <xf numFmtId="0" fontId="9" fillId="0" borderId="71" xfId="0" applyFont="1" applyBorder="1" applyProtection="1">
      <protection hidden="1"/>
    </xf>
    <xf numFmtId="0" fontId="9" fillId="0" borderId="72" xfId="0" applyFont="1" applyBorder="1" applyProtection="1">
      <protection hidden="1"/>
    </xf>
    <xf numFmtId="164" fontId="12" fillId="0" borderId="11" xfId="0" applyNumberFormat="1" applyFont="1" applyBorder="1" applyProtection="1">
      <protection hidden="1"/>
    </xf>
    <xf numFmtId="164" fontId="12" fillId="0" borderId="19" xfId="0" applyNumberFormat="1" applyFont="1" applyBorder="1" applyProtection="1">
      <protection hidden="1"/>
    </xf>
    <xf numFmtId="0" fontId="14" fillId="0" borderId="0" xfId="0" applyFont="1" applyAlignment="1">
      <alignment wrapText="1"/>
    </xf>
    <xf numFmtId="0" fontId="11" fillId="3" borderId="76" xfId="1" applyFont="1" applyFill="1" applyBorder="1" applyAlignment="1">
      <alignment wrapText="1"/>
    </xf>
    <xf numFmtId="0" fontId="11" fillId="3" borderId="3" xfId="1" applyFont="1" applyFill="1" applyBorder="1" applyAlignment="1">
      <alignment wrapText="1"/>
    </xf>
    <xf numFmtId="0" fontId="11" fillId="3" borderId="15" xfId="1" applyFont="1" applyFill="1" applyBorder="1" applyAlignment="1">
      <alignment wrapText="1"/>
    </xf>
    <xf numFmtId="0" fontId="8" fillId="3" borderId="18" xfId="0" applyFont="1" applyFill="1" applyBorder="1"/>
    <xf numFmtId="0" fontId="8" fillId="3" borderId="75" xfId="0" applyFont="1" applyFill="1" applyBorder="1" applyAlignment="1">
      <alignment vertical="top" wrapText="1"/>
    </xf>
    <xf numFmtId="0" fontId="8" fillId="3" borderId="2" xfId="0" applyFont="1" applyFill="1" applyBorder="1" applyAlignment="1">
      <alignment vertical="top" wrapText="1"/>
    </xf>
    <xf numFmtId="0" fontId="8" fillId="3" borderId="14" xfId="0" applyFont="1" applyFill="1" applyBorder="1" applyAlignment="1">
      <alignment vertical="top" wrapText="1"/>
    </xf>
    <xf numFmtId="0" fontId="18" fillId="3" borderId="19" xfId="0" applyFont="1" applyFill="1" applyBorder="1" applyAlignment="1">
      <alignment wrapText="1"/>
    </xf>
    <xf numFmtId="0" fontId="13" fillId="2" borderId="28" xfId="0" applyFont="1" applyFill="1" applyBorder="1" applyAlignment="1">
      <alignment horizontal="center"/>
    </xf>
    <xf numFmtId="0" fontId="9" fillId="3" borderId="0" xfId="0" applyFont="1" applyFill="1" applyAlignment="1">
      <alignment wrapText="1"/>
    </xf>
    <xf numFmtId="0" fontId="8" fillId="3" borderId="0" xfId="0" applyFont="1" applyFill="1" applyAlignment="1">
      <alignment vertical="top" wrapText="1"/>
    </xf>
    <xf numFmtId="0" fontId="11" fillId="3" borderId="0" xfId="1" applyFont="1" applyFill="1" applyAlignment="1">
      <alignment wrapText="1"/>
    </xf>
    <xf numFmtId="0" fontId="14" fillId="3" borderId="0" xfId="0" applyFont="1" applyFill="1" applyAlignment="1">
      <alignment wrapText="1"/>
    </xf>
    <xf numFmtId="0" fontId="18" fillId="3" borderId="0" xfId="0" applyFont="1" applyFill="1" applyAlignment="1">
      <alignment wrapText="1"/>
    </xf>
    <xf numFmtId="0" fontId="11" fillId="3" borderId="33" xfId="1" applyFont="1" applyFill="1" applyBorder="1" applyAlignment="1">
      <alignment wrapText="1"/>
    </xf>
    <xf numFmtId="0" fontId="18" fillId="3" borderId="75" xfId="0" applyFont="1" applyFill="1" applyBorder="1" applyAlignment="1">
      <alignment wrapText="1"/>
    </xf>
    <xf numFmtId="0" fontId="18" fillId="3" borderId="2" xfId="0" applyFont="1" applyFill="1" applyBorder="1" applyAlignment="1">
      <alignment wrapText="1"/>
    </xf>
    <xf numFmtId="0" fontId="18" fillId="3" borderId="14" xfId="0" applyFont="1" applyFill="1" applyBorder="1" applyAlignment="1">
      <alignment wrapText="1"/>
    </xf>
    <xf numFmtId="0" fontId="6" fillId="5" borderId="50" xfId="0" applyFont="1" applyFill="1" applyBorder="1" applyAlignment="1" applyProtection="1">
      <alignment horizontal="center" vertical="center" wrapText="1"/>
      <protection hidden="1"/>
    </xf>
    <xf numFmtId="0" fontId="6" fillId="5" borderId="81" xfId="0" applyFont="1" applyFill="1" applyBorder="1" applyAlignment="1" applyProtection="1">
      <alignment horizontal="center" vertical="center" wrapText="1"/>
      <protection hidden="1"/>
    </xf>
    <xf numFmtId="0" fontId="6" fillId="5" borderId="27" xfId="0" applyFont="1" applyFill="1" applyBorder="1" applyAlignment="1" applyProtection="1">
      <alignment horizontal="center" vertical="center" wrapText="1"/>
      <protection hidden="1"/>
    </xf>
    <xf numFmtId="0" fontId="6" fillId="5" borderId="47" xfId="0" applyFont="1" applyFill="1" applyBorder="1" applyAlignment="1" applyProtection="1">
      <alignment horizontal="center" vertical="center" wrapText="1"/>
      <protection hidden="1"/>
    </xf>
    <xf numFmtId="0" fontId="9" fillId="3" borderId="12" xfId="0" applyFont="1" applyFill="1" applyBorder="1"/>
    <xf numFmtId="0" fontId="6" fillId="5" borderId="49" xfId="0" applyFont="1" applyFill="1" applyBorder="1" applyAlignment="1" applyProtection="1">
      <alignment horizontal="center" vertical="center" wrapText="1"/>
      <protection hidden="1"/>
    </xf>
    <xf numFmtId="0" fontId="9" fillId="3" borderId="82" xfId="0" applyFont="1" applyFill="1" applyBorder="1" applyProtection="1">
      <protection hidden="1"/>
    </xf>
    <xf numFmtId="0" fontId="9" fillId="3" borderId="43" xfId="0" applyFont="1" applyFill="1" applyBorder="1" applyProtection="1">
      <protection hidden="1"/>
    </xf>
    <xf numFmtId="0" fontId="9" fillId="3" borderId="80" xfId="0" applyFont="1" applyFill="1" applyBorder="1" applyProtection="1">
      <protection hidden="1"/>
    </xf>
    <xf numFmtId="0" fontId="9" fillId="3" borderId="79" xfId="0" applyFont="1" applyFill="1" applyBorder="1" applyProtection="1">
      <protection hidden="1"/>
    </xf>
    <xf numFmtId="0" fontId="9" fillId="3" borderId="23" xfId="0" applyFont="1" applyFill="1" applyBorder="1" applyAlignment="1" applyProtection="1">
      <alignment horizontal="left" indent="3"/>
      <protection hidden="1"/>
    </xf>
    <xf numFmtId="0" fontId="9" fillId="3" borderId="58" xfId="0" applyFont="1" applyFill="1" applyBorder="1" applyAlignment="1" applyProtection="1">
      <alignment horizontal="left" indent="3"/>
      <protection hidden="1"/>
    </xf>
    <xf numFmtId="0" fontId="9" fillId="3" borderId="36" xfId="0" applyFont="1" applyFill="1" applyBorder="1" applyAlignment="1" applyProtection="1">
      <alignment horizontal="center"/>
      <protection hidden="1"/>
    </xf>
    <xf numFmtId="0" fontId="9" fillId="3" borderId="18" xfId="0" applyFont="1" applyFill="1" applyBorder="1" applyAlignment="1" applyProtection="1">
      <alignment horizontal="left" indent="3"/>
      <protection hidden="1"/>
    </xf>
    <xf numFmtId="0" fontId="9" fillId="3" borderId="18" xfId="0" applyFont="1" applyFill="1" applyBorder="1" applyProtection="1">
      <protection hidden="1"/>
    </xf>
    <xf numFmtId="0" fontId="0" fillId="3" borderId="13" xfId="0" applyFill="1" applyBorder="1" applyProtection="1">
      <protection hidden="1"/>
    </xf>
    <xf numFmtId="0" fontId="0" fillId="3" borderId="19" xfId="0" applyFill="1" applyBorder="1" applyProtection="1">
      <protection hidden="1"/>
    </xf>
    <xf numFmtId="0" fontId="9" fillId="3" borderId="81" xfId="0" applyFont="1" applyFill="1" applyBorder="1" applyAlignment="1" applyProtection="1">
      <alignment horizontal="left" vertical="center" wrapText="1"/>
      <protection hidden="1"/>
    </xf>
    <xf numFmtId="0" fontId="9" fillId="3" borderId="18" xfId="0" applyFont="1" applyFill="1" applyBorder="1" applyAlignment="1" applyProtection="1">
      <alignment wrapText="1"/>
      <protection hidden="1"/>
    </xf>
    <xf numFmtId="164" fontId="12" fillId="3" borderId="50" xfId="0" applyNumberFormat="1" applyFont="1" applyFill="1" applyBorder="1" applyAlignment="1" applyProtection="1">
      <alignment horizontal="center" vertical="center"/>
      <protection hidden="1"/>
    </xf>
    <xf numFmtId="0" fontId="23" fillId="3" borderId="13" xfId="1" applyFont="1" applyFill="1" applyBorder="1" applyAlignment="1">
      <alignment wrapText="1"/>
    </xf>
    <xf numFmtId="0" fontId="11" fillId="3" borderId="68" xfId="1" applyFont="1" applyFill="1" applyBorder="1" applyAlignment="1">
      <alignment vertical="top" wrapText="1"/>
    </xf>
    <xf numFmtId="0" fontId="11" fillId="3" borderId="31" xfId="1" applyFont="1" applyFill="1" applyBorder="1" applyAlignment="1">
      <alignment vertical="top" wrapText="1"/>
    </xf>
    <xf numFmtId="0" fontId="11" fillId="3" borderId="34" xfId="1" applyFont="1" applyFill="1" applyBorder="1" applyAlignment="1">
      <alignment vertical="top" wrapText="1"/>
    </xf>
    <xf numFmtId="0" fontId="11" fillId="3" borderId="73" xfId="1" applyFont="1" applyFill="1" applyBorder="1" applyAlignment="1">
      <alignment vertical="top" wrapText="1"/>
    </xf>
    <xf numFmtId="0" fontId="11" fillId="3" borderId="66" xfId="1" applyFont="1" applyFill="1" applyBorder="1" applyAlignment="1">
      <alignment vertical="top" wrapText="1"/>
    </xf>
    <xf numFmtId="0" fontId="11" fillId="3" borderId="78" xfId="1" applyFont="1" applyFill="1" applyBorder="1" applyAlignment="1">
      <alignment vertical="top" wrapText="1"/>
    </xf>
    <xf numFmtId="0" fontId="23" fillId="3" borderId="44" xfId="1" applyFont="1" applyFill="1" applyBorder="1" applyAlignment="1">
      <alignment wrapText="1"/>
    </xf>
    <xf numFmtId="0" fontId="9" fillId="3" borderId="25" xfId="0" applyFont="1" applyFill="1" applyBorder="1" applyAlignment="1" applyProtection="1">
      <alignment wrapText="1"/>
      <protection hidden="1"/>
    </xf>
    <xf numFmtId="164" fontId="12" fillId="3" borderId="52" xfId="0" applyNumberFormat="1" applyFont="1" applyFill="1" applyBorder="1" applyAlignment="1" applyProtection="1">
      <alignment horizontal="center"/>
      <protection hidden="1"/>
    </xf>
    <xf numFmtId="0" fontId="11" fillId="3" borderId="74" xfId="1" applyFont="1" applyFill="1" applyBorder="1" applyAlignment="1">
      <alignment vertical="top" wrapText="1"/>
    </xf>
    <xf numFmtId="0" fontId="0" fillId="3" borderId="2" xfId="0" applyFill="1" applyBorder="1"/>
    <xf numFmtId="0" fontId="0" fillId="3" borderId="80" xfId="0" applyFill="1" applyBorder="1"/>
    <xf numFmtId="0" fontId="0" fillId="3" borderId="80" xfId="0" applyFill="1" applyBorder="1" applyProtection="1">
      <protection hidden="1"/>
    </xf>
    <xf numFmtId="0" fontId="23" fillId="3" borderId="15" xfId="1" applyFont="1" applyFill="1" applyBorder="1" applyAlignment="1">
      <alignment vertical="center" wrapText="1"/>
    </xf>
    <xf numFmtId="0" fontId="11" fillId="3" borderId="77" xfId="1" applyFont="1" applyFill="1" applyBorder="1" applyAlignment="1">
      <alignment vertical="top" wrapText="1"/>
    </xf>
    <xf numFmtId="0" fontId="23" fillId="3" borderId="86" xfId="1" applyFont="1" applyFill="1" applyBorder="1" applyAlignment="1">
      <alignment wrapText="1"/>
    </xf>
    <xf numFmtId="0" fontId="9" fillId="3" borderId="68" xfId="0" applyFont="1" applyFill="1" applyBorder="1" applyAlignment="1" applyProtection="1">
      <alignment horizontal="left" indent="2"/>
      <protection hidden="1"/>
    </xf>
    <xf numFmtId="0" fontId="9" fillId="3" borderId="69" xfId="0" applyFont="1" applyFill="1" applyBorder="1" applyAlignment="1" applyProtection="1">
      <alignment horizontal="left" indent="2"/>
      <protection hidden="1"/>
    </xf>
    <xf numFmtId="0" fontId="9" fillId="3" borderId="62" xfId="0" applyFont="1" applyFill="1" applyBorder="1" applyAlignment="1" applyProtection="1">
      <alignment horizontal="left" indent="2"/>
      <protection hidden="1"/>
    </xf>
    <xf numFmtId="0" fontId="9" fillId="4" borderId="84" xfId="0" applyFont="1" applyFill="1" applyBorder="1" applyAlignment="1" applyProtection="1">
      <alignment horizontal="center"/>
      <protection locked="0"/>
    </xf>
    <xf numFmtId="0" fontId="9" fillId="4" borderId="37" xfId="0" applyFont="1" applyFill="1" applyBorder="1" applyAlignment="1" applyProtection="1">
      <alignment horizontal="center"/>
      <protection locked="0"/>
    </xf>
    <xf numFmtId="0" fontId="9" fillId="4" borderId="27"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0" fontId="9" fillId="4" borderId="47" xfId="0" applyFont="1" applyFill="1" applyBorder="1" applyAlignment="1" applyProtection="1">
      <alignment horizontal="center" vertical="center"/>
      <protection locked="0"/>
    </xf>
    <xf numFmtId="0" fontId="9" fillId="4" borderId="49" xfId="0" applyFont="1" applyFill="1" applyBorder="1" applyProtection="1">
      <protection locked="0"/>
    </xf>
    <xf numFmtId="0" fontId="9" fillId="4" borderId="49" xfId="0" applyFont="1" applyFill="1" applyBorder="1" applyAlignment="1" applyProtection="1">
      <alignment horizontal="center"/>
      <protection locked="0"/>
    </xf>
    <xf numFmtId="0" fontId="9" fillId="4" borderId="5" xfId="0" applyFont="1" applyFill="1" applyBorder="1" applyAlignment="1" applyProtection="1">
      <alignment horizontal="center"/>
      <protection locked="0"/>
    </xf>
    <xf numFmtId="0" fontId="9" fillId="4" borderId="6" xfId="0" applyFont="1" applyFill="1" applyBorder="1" applyAlignment="1" applyProtection="1">
      <alignment horizontal="center"/>
      <protection locked="0"/>
    </xf>
    <xf numFmtId="0" fontId="11" fillId="4" borderId="5" xfId="0" applyFont="1" applyFill="1" applyBorder="1" applyAlignment="1" applyProtection="1">
      <alignment horizontal="center"/>
      <protection locked="0"/>
    </xf>
    <xf numFmtId="0" fontId="9" fillId="4" borderId="18" xfId="0" applyFont="1" applyFill="1" applyBorder="1" applyAlignment="1" applyProtection="1">
      <alignment horizontal="center"/>
      <protection locked="0"/>
    </xf>
    <xf numFmtId="0" fontId="9" fillId="4" borderId="51" xfId="0" applyFont="1" applyFill="1" applyBorder="1" applyAlignment="1" applyProtection="1">
      <alignment horizontal="center"/>
      <protection locked="0"/>
    </xf>
    <xf numFmtId="0" fontId="9" fillId="4" borderId="34" xfId="0" applyFont="1" applyFill="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4" borderId="36" xfId="0" applyFont="1" applyFill="1" applyBorder="1" applyAlignment="1" applyProtection="1">
      <alignment horizontal="center"/>
      <protection locked="0"/>
    </xf>
    <xf numFmtId="0" fontId="9" fillId="4" borderId="56" xfId="0" applyFont="1" applyFill="1" applyBorder="1" applyAlignment="1" applyProtection="1">
      <alignment horizontal="center"/>
      <protection locked="0"/>
    </xf>
    <xf numFmtId="0" fontId="25" fillId="3" borderId="0" xfId="0" applyFont="1" applyFill="1" applyAlignment="1">
      <alignment horizontal="center" wrapText="1"/>
    </xf>
    <xf numFmtId="0" fontId="26" fillId="3" borderId="0" xfId="0" applyFont="1" applyFill="1" applyAlignment="1">
      <alignment horizontal="center" wrapText="1"/>
    </xf>
    <xf numFmtId="0" fontId="26" fillId="3" borderId="0" xfId="0" applyFont="1" applyFill="1" applyAlignment="1">
      <alignment horizontal="left" wrapText="1"/>
    </xf>
    <xf numFmtId="0" fontId="7" fillId="3" borderId="0" xfId="0" applyFont="1" applyFill="1" applyAlignment="1">
      <alignment wrapText="1"/>
    </xf>
    <xf numFmtId="0" fontId="9" fillId="3" borderId="0" xfId="0" applyFont="1" applyFill="1" applyAlignment="1">
      <alignment horizontal="left" wrapText="1" indent="2"/>
    </xf>
    <xf numFmtId="49" fontId="26" fillId="3" borderId="0" xfId="1" applyNumberFormat="1" applyFont="1" applyFill="1" applyAlignment="1">
      <alignment horizontal="center" wrapText="1"/>
    </xf>
    <xf numFmtId="0" fontId="26" fillId="3" borderId="0" xfId="1" applyFont="1" applyFill="1" applyAlignment="1">
      <alignment horizontal="left" wrapText="1"/>
    </xf>
    <xf numFmtId="0" fontId="11" fillId="3" borderId="0" xfId="1" applyFont="1" applyFill="1" applyAlignment="1">
      <alignment horizontal="center"/>
    </xf>
    <xf numFmtId="0" fontId="26" fillId="3" borderId="0" xfId="1" applyFont="1" applyFill="1" applyAlignment="1">
      <alignment horizontal="center" wrapText="1"/>
    </xf>
    <xf numFmtId="0" fontId="11" fillId="3" borderId="0" xfId="1" applyFont="1" applyFill="1"/>
    <xf numFmtId="0" fontId="11" fillId="3" borderId="0" xfId="1" applyFont="1" applyFill="1" applyAlignment="1">
      <alignment horizontal="right"/>
    </xf>
    <xf numFmtId="0" fontId="11" fillId="3" borderId="0" xfId="1" applyFont="1" applyFill="1" applyAlignment="1">
      <alignment horizontal="left" wrapText="1" indent="2"/>
    </xf>
    <xf numFmtId="0" fontId="11" fillId="3" borderId="0" xfId="1" applyFont="1" applyFill="1" applyAlignment="1">
      <alignment horizontal="right" vertical="top"/>
    </xf>
    <xf numFmtId="0" fontId="28" fillId="3" borderId="0" xfId="0" applyFont="1" applyFill="1" applyAlignment="1">
      <alignment horizontal="left" wrapText="1"/>
    </xf>
    <xf numFmtId="0" fontId="29" fillId="3" borderId="0" xfId="1" applyFont="1" applyFill="1" applyAlignment="1">
      <alignment horizontal="center"/>
    </xf>
    <xf numFmtId="0" fontId="11" fillId="3" borderId="0" xfId="1" applyFont="1" applyFill="1" applyAlignment="1">
      <alignment horizontal="center" vertical="top"/>
    </xf>
    <xf numFmtId="0" fontId="9" fillId="3" borderId="0" xfId="0" applyFont="1" applyFill="1" applyAlignment="1">
      <alignment horizontal="right" vertical="top" wrapText="1"/>
    </xf>
    <xf numFmtId="0" fontId="9" fillId="3" borderId="0" xfId="0" applyFont="1" applyFill="1" applyAlignment="1">
      <alignment horizontal="center" vertical="top" wrapText="1"/>
    </xf>
    <xf numFmtId="49" fontId="26" fillId="3" borderId="0" xfId="1" applyNumberFormat="1" applyFont="1" applyFill="1" applyAlignment="1">
      <alignment horizontal="center" vertical="top" wrapText="1"/>
    </xf>
    <xf numFmtId="0" fontId="4" fillId="3" borderId="22" xfId="0" applyFont="1" applyFill="1" applyBorder="1" applyProtection="1">
      <protection hidden="1"/>
    </xf>
    <xf numFmtId="0" fontId="0" fillId="3" borderId="10" xfId="0" applyFill="1" applyBorder="1"/>
    <xf numFmtId="0" fontId="18" fillId="3" borderId="87" xfId="0" applyFont="1" applyFill="1" applyBorder="1" applyAlignment="1">
      <alignment wrapText="1"/>
    </xf>
    <xf numFmtId="0" fontId="11" fillId="3" borderId="88" xfId="1" applyFont="1" applyFill="1" applyBorder="1" applyAlignment="1">
      <alignment vertical="top" wrapText="1"/>
    </xf>
    <xf numFmtId="0" fontId="11" fillId="3" borderId="89" xfId="1" applyFont="1" applyFill="1" applyBorder="1" applyAlignment="1">
      <alignment vertical="top" wrapText="1"/>
    </xf>
    <xf numFmtId="0" fontId="11" fillId="3" borderId="33" xfId="1" applyFont="1" applyFill="1" applyBorder="1" applyAlignment="1">
      <alignment vertical="top" wrapText="1"/>
    </xf>
    <xf numFmtId="0" fontId="9" fillId="3" borderId="0" xfId="0" applyFont="1" applyFill="1" applyAlignment="1">
      <alignment horizontal="left" vertical="center" wrapText="1" indent="2"/>
    </xf>
    <xf numFmtId="0" fontId="8" fillId="3" borderId="0" xfId="0" applyFont="1" applyFill="1"/>
    <xf numFmtId="0" fontId="0" fillId="3" borderId="0" xfId="0" applyFill="1"/>
    <xf numFmtId="0" fontId="0" fillId="3" borderId="2" xfId="0" applyFill="1" applyBorder="1"/>
    <xf numFmtId="0" fontId="13" fillId="3" borderId="0" xfId="0" applyFont="1" applyFill="1" applyAlignment="1">
      <alignment vertical="center"/>
    </xf>
    <xf numFmtId="0" fontId="0" fillId="3" borderId="0" xfId="0" applyFill="1" applyAlignment="1">
      <alignment vertical="center"/>
    </xf>
    <xf numFmtId="0" fontId="0" fillId="3" borderId="13" xfId="0" applyFill="1" applyBorder="1" applyAlignment="1">
      <alignment vertical="center"/>
    </xf>
    <xf numFmtId="0" fontId="0" fillId="3" borderId="2" xfId="0" applyFill="1" applyBorder="1" applyAlignment="1">
      <alignment vertical="center"/>
    </xf>
    <xf numFmtId="0" fontId="0" fillId="3" borderId="14" xfId="0" applyFill="1" applyBorder="1" applyAlignment="1">
      <alignment vertical="center"/>
    </xf>
    <xf numFmtId="0" fontId="23" fillId="3" borderId="21" xfId="1" applyFont="1" applyFill="1" applyBorder="1" applyAlignment="1">
      <alignment vertical="center" wrapText="1"/>
    </xf>
    <xf numFmtId="0" fontId="23" fillId="3" borderId="20" xfId="1" applyFont="1" applyFill="1" applyBorder="1" applyAlignment="1">
      <alignment vertical="center"/>
    </xf>
    <xf numFmtId="0" fontId="17" fillId="4" borderId="52" xfId="1" applyFont="1" applyFill="1" applyBorder="1" applyAlignment="1">
      <alignment horizontal="center" vertical="center"/>
    </xf>
    <xf numFmtId="0" fontId="16" fillId="4" borderId="57" xfId="0" applyFont="1" applyFill="1" applyBorder="1" applyAlignment="1">
      <alignment horizontal="center" vertical="center"/>
    </xf>
    <xf numFmtId="0" fontId="7" fillId="2" borderId="26" xfId="0" applyFont="1" applyFill="1" applyBorder="1" applyAlignment="1">
      <alignment horizontal="center" wrapText="1"/>
    </xf>
    <xf numFmtId="0" fontId="0" fillId="2" borderId="27" xfId="0" applyFill="1" applyBorder="1" applyAlignment="1">
      <alignment horizontal="center" wrapText="1"/>
    </xf>
    <xf numFmtId="0" fontId="0" fillId="2" borderId="28" xfId="0" applyFill="1" applyBorder="1" applyAlignment="1">
      <alignment horizontal="center" wrapText="1"/>
    </xf>
    <xf numFmtId="0" fontId="8" fillId="3" borderId="22" xfId="0" applyFont="1" applyFill="1" applyBorder="1" applyAlignment="1">
      <alignment wrapText="1"/>
    </xf>
    <xf numFmtId="0" fontId="0" fillId="3" borderId="22" xfId="0" applyFill="1" applyBorder="1" applyAlignment="1">
      <alignment wrapText="1"/>
    </xf>
    <xf numFmtId="0" fontId="0" fillId="3" borderId="16" xfId="0" applyFill="1" applyBorder="1" applyAlignment="1">
      <alignment wrapText="1"/>
    </xf>
    <xf numFmtId="0" fontId="0" fillId="3" borderId="0" xfId="0" applyFill="1" applyAlignment="1">
      <alignment wrapText="1"/>
    </xf>
    <xf numFmtId="0" fontId="0" fillId="3" borderId="13" xfId="0" applyFill="1" applyBorder="1" applyAlignment="1">
      <alignment wrapText="1"/>
    </xf>
    <xf numFmtId="0" fontId="0" fillId="3" borderId="2" xfId="0" applyFill="1" applyBorder="1" applyAlignment="1">
      <alignment wrapText="1"/>
    </xf>
    <xf numFmtId="0" fontId="0" fillId="3" borderId="14" xfId="0" applyFill="1" applyBorder="1" applyAlignment="1">
      <alignment wrapText="1"/>
    </xf>
    <xf numFmtId="0" fontId="23" fillId="3" borderId="20" xfId="1" applyFont="1" applyFill="1" applyBorder="1" applyAlignment="1">
      <alignment vertical="center" wrapText="1"/>
    </xf>
    <xf numFmtId="0" fontId="20" fillId="3" borderId="0" xfId="0" applyFont="1" applyFill="1" applyAlignment="1">
      <alignment horizontal="left"/>
    </xf>
    <xf numFmtId="0" fontId="21" fillId="3" borderId="0" xfId="0" applyFont="1" applyFill="1" applyAlignment="1">
      <alignment horizontal="left"/>
    </xf>
    <xf numFmtId="0" fontId="21" fillId="3" borderId="13" xfId="0" applyFont="1" applyFill="1" applyBorder="1" applyAlignment="1">
      <alignment horizontal="left"/>
    </xf>
    <xf numFmtId="0" fontId="19" fillId="3" borderId="18" xfId="0" applyFont="1" applyFill="1" applyBorder="1" applyAlignment="1">
      <alignment horizontal="left"/>
    </xf>
    <xf numFmtId="0" fontId="3" fillId="3" borderId="18" xfId="0" applyFont="1" applyFill="1" applyBorder="1" applyAlignment="1">
      <alignment horizontal="left"/>
    </xf>
    <xf numFmtId="0" fontId="3" fillId="3" borderId="19" xfId="0" applyFont="1" applyFill="1" applyBorder="1" applyAlignment="1">
      <alignment horizontal="left"/>
    </xf>
    <xf numFmtId="0" fontId="17" fillId="4" borderId="85" xfId="1" applyFont="1" applyFill="1" applyBorder="1" applyAlignment="1" applyProtection="1">
      <alignment horizontal="center" vertical="center"/>
      <protection locked="0"/>
    </xf>
    <xf numFmtId="0" fontId="16" fillId="4" borderId="83" xfId="0" applyFont="1" applyFill="1" applyBorder="1" applyAlignment="1" applyProtection="1">
      <alignment horizontal="center" vertical="center"/>
      <protection locked="0"/>
    </xf>
    <xf numFmtId="0" fontId="9" fillId="3" borderId="3" xfId="0" applyFont="1" applyFill="1" applyBorder="1" applyAlignment="1" applyProtection="1">
      <alignment wrapText="1"/>
      <protection hidden="1"/>
    </xf>
    <xf numFmtId="0" fontId="8" fillId="3" borderId="3" xfId="0" applyFont="1" applyFill="1" applyBorder="1"/>
    <xf numFmtId="0" fontId="8" fillId="3" borderId="15" xfId="0" applyFont="1" applyFill="1" applyBorder="1"/>
    <xf numFmtId="0" fontId="9" fillId="2" borderId="47" xfId="0" applyFont="1" applyFill="1" applyBorder="1" applyAlignment="1" applyProtection="1">
      <alignment horizontal="center" vertical="center" wrapText="1"/>
      <protection hidden="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9" fillId="2" borderId="2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19" fillId="3" borderId="2" xfId="0" applyFont="1" applyFill="1" applyBorder="1" applyAlignment="1">
      <alignment horizontal="left"/>
    </xf>
    <xf numFmtId="0" fontId="3" fillId="3" borderId="2" xfId="0" applyFont="1" applyFill="1" applyBorder="1" applyAlignment="1">
      <alignment horizontal="left"/>
    </xf>
    <xf numFmtId="0" fontId="0" fillId="3" borderId="14" xfId="0" applyFill="1" applyBorder="1"/>
    <xf numFmtId="0" fontId="0" fillId="3" borderId="18" xfId="0" applyFill="1" applyBorder="1"/>
    <xf numFmtId="0" fontId="0" fillId="3" borderId="19" xfId="0" applyFill="1" applyBorder="1"/>
    <xf numFmtId="0" fontId="22" fillId="4" borderId="83" xfId="0" applyFont="1" applyFill="1" applyBorder="1" applyAlignment="1" applyProtection="1">
      <alignment horizontal="center" vertical="center"/>
      <protection locked="0"/>
    </xf>
    <xf numFmtId="0" fontId="19" fillId="3" borderId="0" xfId="0" applyFont="1" applyFill="1" applyAlignment="1">
      <alignment horizontal="left"/>
    </xf>
    <xf numFmtId="0" fontId="3" fillId="3" borderId="0" xfId="0" applyFont="1" applyFill="1" applyAlignment="1">
      <alignment horizontal="left"/>
    </xf>
    <xf numFmtId="0" fontId="0" fillId="0" borderId="0" xfId="0"/>
    <xf numFmtId="0" fontId="9" fillId="2" borderId="27" xfId="0" applyFont="1" applyFill="1" applyBorder="1" applyAlignment="1" applyProtection="1">
      <alignment horizontal="center" vertical="center" wrapText="1"/>
      <protection hidden="1"/>
    </xf>
    <xf numFmtId="0" fontId="5" fillId="2" borderId="27" xfId="0" applyFont="1" applyFill="1" applyBorder="1" applyAlignment="1" applyProtection="1">
      <alignment horizontal="center" vertical="center" wrapText="1"/>
      <protection hidden="1"/>
    </xf>
    <xf numFmtId="0" fontId="5" fillId="2" borderId="28" xfId="0" applyFont="1" applyFill="1" applyBorder="1" applyAlignment="1" applyProtection="1">
      <alignment horizontal="center" vertical="center" wrapText="1"/>
      <protection hidden="1"/>
    </xf>
    <xf numFmtId="0" fontId="9" fillId="3" borderId="3" xfId="0" applyFont="1" applyFill="1" applyBorder="1" applyAlignment="1" applyProtection="1">
      <alignment horizontal="center"/>
      <protection hidden="1"/>
    </xf>
    <xf numFmtId="0" fontId="0" fillId="0" borderId="3" xfId="0" applyBorder="1" applyAlignment="1">
      <alignment horizontal="center"/>
    </xf>
    <xf numFmtId="0" fontId="0" fillId="0" borderId="15" xfId="0" applyBorder="1" applyAlignment="1">
      <alignment horizontal="center"/>
    </xf>
    <xf numFmtId="0" fontId="0" fillId="0" borderId="13" xfId="0" applyBorder="1"/>
    <xf numFmtId="0" fontId="0" fillId="3" borderId="13" xfId="0" applyFill="1" applyBorder="1"/>
    <xf numFmtId="0" fontId="24" fillId="3" borderId="0" xfId="0" applyFont="1" applyFill="1"/>
    <xf numFmtId="0" fontId="21" fillId="0" borderId="0" xfId="0" applyFont="1"/>
    <xf numFmtId="0" fontId="1" fillId="0" borderId="0" xfId="0" applyFont="1"/>
    <xf numFmtId="0" fontId="20" fillId="3" borderId="0" xfId="0" applyFont="1" applyFill="1" applyAlignment="1" applyProtection="1">
      <alignment horizontal="left"/>
      <protection hidden="1"/>
    </xf>
    <xf numFmtId="0" fontId="21" fillId="3" borderId="0" xfId="0" applyFont="1" applyFill="1" applyAlignment="1" applyProtection="1">
      <alignment horizontal="left"/>
      <protection hidden="1"/>
    </xf>
    <xf numFmtId="0" fontId="21" fillId="3" borderId="13" xfId="0" applyFont="1" applyFill="1" applyBorder="1" applyAlignment="1" applyProtection="1">
      <alignment horizontal="left"/>
      <protection hidden="1"/>
    </xf>
    <xf numFmtId="0" fontId="0" fillId="3" borderId="13" xfId="0" applyFill="1" applyBorder="1" applyProtection="1">
      <protection hidden="1"/>
    </xf>
    <xf numFmtId="0" fontId="19" fillId="3" borderId="18" xfId="0" applyFont="1" applyFill="1" applyBorder="1" applyAlignment="1" applyProtection="1">
      <alignment horizontal="left"/>
      <protection hidden="1"/>
    </xf>
    <xf numFmtId="0" fontId="3" fillId="3" borderId="18" xfId="0" applyFont="1" applyFill="1" applyBorder="1" applyAlignment="1" applyProtection="1">
      <alignment horizontal="left"/>
      <protection hidden="1"/>
    </xf>
    <xf numFmtId="0" fontId="0" fillId="3" borderId="19" xfId="0" applyFill="1" applyBorder="1" applyProtection="1">
      <protection hidden="1"/>
    </xf>
    <xf numFmtId="0" fontId="19" fillId="3" borderId="0" xfId="0" applyFont="1" applyFill="1" applyAlignment="1" applyProtection="1">
      <alignment horizontal="left"/>
      <protection hidden="1"/>
    </xf>
    <xf numFmtId="0" fontId="0" fillId="0" borderId="0" xfId="0" applyProtection="1">
      <protection hidden="1"/>
    </xf>
    <xf numFmtId="0" fontId="0" fillId="0" borderId="13" xfId="0" applyBorder="1" applyProtection="1">
      <protection hidden="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1200150</xdr:colOff>
      <xdr:row>2</xdr:row>
      <xdr:rowOff>190500</xdr:rowOff>
    </xdr:to>
    <xdr:pic>
      <xdr:nvPicPr>
        <xdr:cNvPr id="2" name="Picture 1" descr="Soz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11811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0</xdr:row>
      <xdr:rowOff>0</xdr:rowOff>
    </xdr:from>
    <xdr:to>
      <xdr:col>2</xdr:col>
      <xdr:colOff>981075</xdr:colOff>
      <xdr:row>1</xdr:row>
      <xdr:rowOff>193573</xdr:rowOff>
    </xdr:to>
    <xdr:pic>
      <xdr:nvPicPr>
        <xdr:cNvPr id="2" name="Picture 1" descr="Soza">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24300" y="0"/>
          <a:ext cx="781050" cy="40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228600</xdr:colOff>
      <xdr:row>0</xdr:row>
      <xdr:rowOff>0</xdr:rowOff>
    </xdr:from>
    <xdr:to>
      <xdr:col>5</xdr:col>
      <xdr:colOff>1009650</xdr:colOff>
      <xdr:row>1</xdr:row>
      <xdr:rowOff>193573</xdr:rowOff>
    </xdr:to>
    <xdr:pic>
      <xdr:nvPicPr>
        <xdr:cNvPr id="2" name="Picture 1" descr="Soz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1875" y="0"/>
          <a:ext cx="781050" cy="40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171450</xdr:colOff>
      <xdr:row>0</xdr:row>
      <xdr:rowOff>0</xdr:rowOff>
    </xdr:from>
    <xdr:to>
      <xdr:col>4</xdr:col>
      <xdr:colOff>952500</xdr:colOff>
      <xdr:row>1</xdr:row>
      <xdr:rowOff>193573</xdr:rowOff>
    </xdr:to>
    <xdr:pic>
      <xdr:nvPicPr>
        <xdr:cNvPr id="2" name="Picture 1" descr="Soz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2850" y="0"/>
          <a:ext cx="781050" cy="403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238125</xdr:colOff>
      <xdr:row>0</xdr:row>
      <xdr:rowOff>0</xdr:rowOff>
    </xdr:from>
    <xdr:to>
      <xdr:col>3</xdr:col>
      <xdr:colOff>923925</xdr:colOff>
      <xdr:row>1</xdr:row>
      <xdr:rowOff>180188</xdr:rowOff>
    </xdr:to>
    <xdr:pic>
      <xdr:nvPicPr>
        <xdr:cNvPr id="2" name="Picture 1" descr="Soz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975" y="0"/>
          <a:ext cx="685800" cy="37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314325</xdr:colOff>
      <xdr:row>0</xdr:row>
      <xdr:rowOff>0</xdr:rowOff>
    </xdr:from>
    <xdr:to>
      <xdr:col>4</xdr:col>
      <xdr:colOff>971550</xdr:colOff>
      <xdr:row>1</xdr:row>
      <xdr:rowOff>156728</xdr:rowOff>
    </xdr:to>
    <xdr:pic>
      <xdr:nvPicPr>
        <xdr:cNvPr id="4" name="Picture 1" descr="Soza">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0" y="0"/>
          <a:ext cx="657225" cy="347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238125</xdr:colOff>
      <xdr:row>0</xdr:row>
      <xdr:rowOff>0</xdr:rowOff>
    </xdr:from>
    <xdr:to>
      <xdr:col>2</xdr:col>
      <xdr:colOff>923925</xdr:colOff>
      <xdr:row>1</xdr:row>
      <xdr:rowOff>180188</xdr:rowOff>
    </xdr:to>
    <xdr:pic>
      <xdr:nvPicPr>
        <xdr:cNvPr id="2" name="Picture 1" descr="Soz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975" y="0"/>
          <a:ext cx="685800" cy="37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0</xdr:rowOff>
    </xdr:from>
    <xdr:to>
      <xdr:col>3</xdr:col>
      <xdr:colOff>1304925</xdr:colOff>
      <xdr:row>1</xdr:row>
      <xdr:rowOff>180188</xdr:rowOff>
    </xdr:to>
    <xdr:pic>
      <xdr:nvPicPr>
        <xdr:cNvPr id="2" name="Picture 1" descr="Soz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0" y="0"/>
          <a:ext cx="685800" cy="37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571500</xdr:colOff>
      <xdr:row>0</xdr:row>
      <xdr:rowOff>0</xdr:rowOff>
    </xdr:from>
    <xdr:to>
      <xdr:col>3</xdr:col>
      <xdr:colOff>1257300</xdr:colOff>
      <xdr:row>1</xdr:row>
      <xdr:rowOff>180188</xdr:rowOff>
    </xdr:to>
    <xdr:pic>
      <xdr:nvPicPr>
        <xdr:cNvPr id="4" name="Picture 1" descr="Soza">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7975" y="0"/>
          <a:ext cx="685800" cy="370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6"/>
  <sheetViews>
    <sheetView workbookViewId="0">
      <pane ySplit="9" topLeftCell="A10" activePane="bottomLeft" state="frozen"/>
      <selection pane="bottomLeft" activeCell="A13" sqref="A13"/>
    </sheetView>
  </sheetViews>
  <sheetFormatPr defaultColWidth="9.109375" defaultRowHeight="16.8" x14ac:dyDescent="0.4"/>
  <cols>
    <col min="1" max="1" width="35.5546875" style="10" customWidth="1"/>
    <col min="2" max="7" width="19.33203125" style="46" customWidth="1"/>
    <col min="8" max="8" width="20.6640625" style="46" customWidth="1"/>
    <col min="9" max="12" width="15.6640625" style="46" customWidth="1"/>
    <col min="13" max="16384" width="9.109375" style="10"/>
  </cols>
  <sheetData>
    <row r="1" spans="1:30" ht="16.5" customHeight="1" x14ac:dyDescent="0.4">
      <c r="A1" s="230"/>
      <c r="B1" s="233" t="s">
        <v>92</v>
      </c>
      <c r="C1" s="234"/>
      <c r="D1" s="234"/>
      <c r="E1" s="234"/>
      <c r="F1" s="235"/>
      <c r="G1" s="109"/>
      <c r="H1" s="109"/>
      <c r="I1" s="109"/>
      <c r="J1" s="109"/>
      <c r="K1" s="109"/>
      <c r="L1" s="109"/>
      <c r="M1" s="9"/>
      <c r="N1" s="9"/>
      <c r="O1" s="9"/>
      <c r="P1" s="9"/>
      <c r="Q1" s="9"/>
      <c r="R1" s="9"/>
      <c r="S1" s="9"/>
      <c r="T1" s="9"/>
      <c r="U1" s="9"/>
      <c r="V1" s="9"/>
      <c r="W1" s="9"/>
      <c r="X1" s="9"/>
      <c r="Y1" s="9"/>
      <c r="Z1" s="9"/>
      <c r="AA1" s="9"/>
      <c r="AB1" s="9"/>
      <c r="AC1" s="9"/>
      <c r="AD1" s="9"/>
    </row>
    <row r="2" spans="1:30" x14ac:dyDescent="0.4">
      <c r="A2" s="231"/>
      <c r="B2" s="234"/>
      <c r="C2" s="234"/>
      <c r="D2" s="234"/>
      <c r="E2" s="234"/>
      <c r="F2" s="235"/>
      <c r="G2" s="109"/>
      <c r="H2" s="109"/>
      <c r="I2" s="109"/>
      <c r="J2" s="109"/>
      <c r="K2" s="109"/>
      <c r="L2" s="109"/>
      <c r="M2" s="9"/>
      <c r="N2" s="9"/>
      <c r="O2" s="9"/>
      <c r="P2" s="9"/>
      <c r="Q2" s="9"/>
      <c r="R2" s="9"/>
      <c r="S2" s="9"/>
      <c r="T2" s="9"/>
      <c r="U2" s="9"/>
      <c r="V2" s="9"/>
      <c r="W2" s="9"/>
      <c r="X2" s="9"/>
      <c r="Y2" s="9"/>
      <c r="Z2" s="9"/>
      <c r="AA2" s="9"/>
      <c r="AB2" s="9"/>
      <c r="AC2" s="9"/>
      <c r="AD2" s="9"/>
    </row>
    <row r="3" spans="1:30" x14ac:dyDescent="0.4">
      <c r="A3" s="232"/>
      <c r="B3" s="236"/>
      <c r="C3" s="236"/>
      <c r="D3" s="236"/>
      <c r="E3" s="236"/>
      <c r="F3" s="237"/>
      <c r="G3" s="109"/>
      <c r="H3" s="109"/>
      <c r="I3" s="109"/>
      <c r="J3" s="109"/>
      <c r="K3" s="109"/>
      <c r="L3" s="109"/>
      <c r="M3" s="9"/>
      <c r="N3" s="9"/>
      <c r="O3" s="9"/>
      <c r="P3" s="9"/>
      <c r="Q3" s="9"/>
      <c r="R3" s="9"/>
      <c r="S3" s="9"/>
      <c r="T3" s="9"/>
      <c r="U3" s="9"/>
      <c r="V3" s="9"/>
      <c r="W3" s="9"/>
      <c r="X3" s="9"/>
      <c r="Y3" s="9"/>
      <c r="Z3" s="9"/>
      <c r="AA3" s="9"/>
      <c r="AB3" s="9"/>
      <c r="AC3" s="9"/>
      <c r="AD3" s="9"/>
    </row>
    <row r="4" spans="1:30" ht="18" customHeight="1" x14ac:dyDescent="0.4">
      <c r="A4" s="245" t="s">
        <v>254</v>
      </c>
      <c r="B4" s="246"/>
      <c r="C4" s="246"/>
      <c r="D4" s="246"/>
      <c r="E4" s="246"/>
      <c r="F4" s="247"/>
      <c r="G4" s="109"/>
      <c r="H4" s="109"/>
      <c r="I4" s="109"/>
      <c r="J4" s="109"/>
      <c r="K4" s="109"/>
      <c r="L4" s="109"/>
      <c r="M4" s="9"/>
      <c r="N4" s="9"/>
      <c r="O4" s="9"/>
      <c r="P4" s="9"/>
      <c r="Q4" s="9"/>
      <c r="R4" s="9"/>
      <c r="S4" s="9"/>
      <c r="T4" s="9"/>
      <c r="U4" s="9"/>
      <c r="V4" s="9"/>
      <c r="W4" s="9"/>
      <c r="X4" s="9"/>
      <c r="Y4" s="9"/>
      <c r="Z4" s="9"/>
      <c r="AA4" s="9"/>
      <c r="AB4" s="9"/>
      <c r="AC4" s="9"/>
      <c r="AD4" s="9"/>
    </row>
    <row r="5" spans="1:30" ht="18" customHeight="1" x14ac:dyDescent="0.4">
      <c r="A5" s="248"/>
      <c r="B5" s="248"/>
      <c r="C5" s="248"/>
      <c r="D5" s="248"/>
      <c r="E5" s="248"/>
      <c r="F5" s="249"/>
      <c r="G5" s="2"/>
      <c r="H5" s="2"/>
      <c r="I5" s="2"/>
      <c r="J5" s="2"/>
      <c r="K5" s="109"/>
      <c r="L5" s="109"/>
      <c r="M5" s="9"/>
      <c r="N5" s="9"/>
      <c r="O5" s="9"/>
      <c r="P5" s="9"/>
      <c r="Q5" s="9"/>
      <c r="R5" s="9"/>
      <c r="S5" s="9"/>
      <c r="T5" s="9"/>
      <c r="U5" s="9"/>
      <c r="V5" s="9"/>
      <c r="W5" s="9"/>
      <c r="X5" s="9"/>
      <c r="Y5" s="9"/>
      <c r="Z5" s="9"/>
      <c r="AA5" s="9"/>
      <c r="AB5" s="9"/>
      <c r="AC5" s="9"/>
      <c r="AD5" s="9"/>
    </row>
    <row r="6" spans="1:30" ht="18" customHeight="1" x14ac:dyDescent="0.4">
      <c r="A6" s="250"/>
      <c r="B6" s="250"/>
      <c r="C6" s="250"/>
      <c r="D6" s="250"/>
      <c r="E6" s="250"/>
      <c r="F6" s="251"/>
      <c r="G6" s="2"/>
      <c r="H6" s="2"/>
      <c r="I6" s="2"/>
      <c r="J6" s="2"/>
      <c r="K6" s="109"/>
      <c r="L6" s="109"/>
      <c r="M6" s="9"/>
      <c r="N6" s="9"/>
      <c r="O6" s="9"/>
      <c r="P6" s="9"/>
      <c r="Q6" s="9"/>
      <c r="R6" s="9"/>
      <c r="S6" s="9"/>
      <c r="T6" s="9"/>
      <c r="U6" s="9"/>
      <c r="V6" s="9"/>
      <c r="W6" s="9"/>
      <c r="X6" s="9"/>
      <c r="Y6" s="9"/>
      <c r="Z6" s="9"/>
      <c r="AA6" s="9"/>
      <c r="AB6" s="9"/>
      <c r="AC6" s="9"/>
      <c r="AD6" s="9"/>
    </row>
    <row r="7" spans="1:30" x14ac:dyDescent="0.4">
      <c r="A7" s="9"/>
      <c r="B7" s="2"/>
      <c r="C7" s="9"/>
      <c r="D7" s="2"/>
      <c r="E7" s="108"/>
      <c r="F7" s="240" t="s">
        <v>93</v>
      </c>
      <c r="G7" s="2"/>
      <c r="H7" s="2"/>
      <c r="I7" s="2"/>
      <c r="J7" s="2"/>
      <c r="K7" s="109"/>
      <c r="L7" s="109"/>
      <c r="M7" s="9"/>
      <c r="N7" s="9"/>
      <c r="O7" s="9"/>
      <c r="P7" s="9"/>
      <c r="Q7" s="9"/>
      <c r="R7" s="9"/>
      <c r="S7" s="9"/>
      <c r="T7" s="9"/>
      <c r="U7" s="9"/>
      <c r="V7" s="9"/>
      <c r="W7" s="9"/>
      <c r="X7" s="9"/>
      <c r="Y7" s="9"/>
      <c r="Z7" s="9"/>
      <c r="AA7" s="9"/>
      <c r="AB7" s="9"/>
      <c r="AC7" s="9"/>
      <c r="AD7" s="9"/>
    </row>
    <row r="8" spans="1:30" ht="17.399999999999999" thickBot="1" x14ac:dyDescent="0.45">
      <c r="A8" s="131"/>
      <c r="B8" s="109"/>
      <c r="C8" s="109"/>
      <c r="D8" s="109"/>
      <c r="E8" s="110"/>
      <c r="F8" s="241"/>
      <c r="G8" s="109"/>
      <c r="H8" s="109"/>
      <c r="I8" s="109"/>
      <c r="J8" s="109"/>
      <c r="K8" s="109"/>
      <c r="L8" s="109"/>
      <c r="M8" s="9"/>
      <c r="N8" s="9"/>
      <c r="O8" s="9"/>
      <c r="P8" s="9"/>
      <c r="Q8" s="9"/>
      <c r="R8" s="9"/>
      <c r="S8" s="9"/>
      <c r="T8" s="9"/>
      <c r="U8" s="9"/>
      <c r="V8" s="9"/>
      <c r="W8" s="9"/>
      <c r="X8" s="9"/>
      <c r="Y8" s="9"/>
      <c r="Z8" s="9"/>
      <c r="AA8" s="9"/>
      <c r="AB8" s="9"/>
      <c r="AC8" s="9"/>
      <c r="AD8" s="9"/>
    </row>
    <row r="9" spans="1:30" ht="17.399999999999999" thickBot="1" x14ac:dyDescent="0.45">
      <c r="A9" s="136" t="s">
        <v>24</v>
      </c>
      <c r="B9" s="242" t="s">
        <v>25</v>
      </c>
      <c r="C9" s="243"/>
      <c r="D9" s="243"/>
      <c r="E9" s="243"/>
      <c r="F9" s="244"/>
      <c r="G9" s="137"/>
      <c r="H9" s="109"/>
      <c r="I9" s="109"/>
      <c r="J9" s="109"/>
      <c r="K9" s="109"/>
      <c r="L9" s="109"/>
      <c r="M9" s="9"/>
      <c r="N9" s="9"/>
      <c r="O9" s="9"/>
      <c r="P9" s="9"/>
      <c r="Q9" s="9"/>
      <c r="R9" s="9"/>
      <c r="S9" s="9"/>
      <c r="T9" s="9"/>
      <c r="U9" s="9"/>
      <c r="V9" s="9"/>
      <c r="W9" s="9"/>
      <c r="X9" s="9"/>
      <c r="Y9" s="9"/>
      <c r="Z9" s="9"/>
      <c r="AA9" s="9"/>
      <c r="AB9" s="9"/>
      <c r="AC9" s="9"/>
      <c r="AD9" s="9"/>
    </row>
    <row r="10" spans="1:30" s="127" customFormat="1" ht="20.100000000000001" customHeight="1" x14ac:dyDescent="0.4">
      <c r="A10" s="173" t="s">
        <v>43</v>
      </c>
      <c r="B10" s="142" t="s">
        <v>0</v>
      </c>
      <c r="C10" s="142" t="s">
        <v>1</v>
      </c>
      <c r="D10" s="143"/>
      <c r="E10" s="144"/>
      <c r="F10" s="145"/>
      <c r="G10" s="141"/>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row>
    <row r="11" spans="1:30" s="113" customFormat="1" ht="39.9" customHeight="1" x14ac:dyDescent="0.3">
      <c r="A11" s="238" t="s">
        <v>4</v>
      </c>
      <c r="B11" s="167" t="s">
        <v>26</v>
      </c>
      <c r="C11" s="169" t="s">
        <v>27</v>
      </c>
      <c r="D11" s="168" t="s">
        <v>28</v>
      </c>
      <c r="E11" s="168" t="s">
        <v>29</v>
      </c>
      <c r="F11" s="171" t="s">
        <v>30</v>
      </c>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row>
    <row r="12" spans="1:30" s="46" customFormat="1" ht="39.9" customHeight="1" x14ac:dyDescent="0.4">
      <c r="A12" s="252"/>
      <c r="B12" s="172" t="s">
        <v>31</v>
      </c>
      <c r="C12" s="114"/>
      <c r="D12" s="115"/>
      <c r="E12" s="115"/>
      <c r="F12" s="118"/>
      <c r="G12" s="111"/>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row>
    <row r="13" spans="1:30" s="46" customFormat="1" ht="20.100000000000001" customHeight="1" x14ac:dyDescent="0.4">
      <c r="A13" s="173" t="s">
        <v>37</v>
      </c>
      <c r="B13" s="116"/>
      <c r="C13" s="116"/>
      <c r="D13" s="116"/>
      <c r="E13" s="116"/>
      <c r="F13" s="117"/>
      <c r="G13" s="111"/>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row>
    <row r="14" spans="1:30" s="46" customFormat="1" ht="45" customHeight="1" x14ac:dyDescent="0.4">
      <c r="A14" s="238" t="s">
        <v>5</v>
      </c>
      <c r="B14" s="167" t="s">
        <v>70</v>
      </c>
      <c r="C14" s="170" t="s">
        <v>71</v>
      </c>
      <c r="D14" s="168" t="s">
        <v>72</v>
      </c>
      <c r="E14" s="169" t="s">
        <v>73</v>
      </c>
      <c r="F14" s="171" t="s">
        <v>74</v>
      </c>
      <c r="G14" s="112"/>
      <c r="H14" s="112"/>
      <c r="I14" s="109"/>
      <c r="J14" s="109"/>
      <c r="K14" s="109"/>
      <c r="L14" s="109"/>
      <c r="M14" s="109"/>
      <c r="N14" s="109"/>
      <c r="O14" s="109"/>
      <c r="P14" s="109"/>
      <c r="Q14" s="109"/>
      <c r="R14" s="109"/>
      <c r="S14" s="109"/>
      <c r="T14" s="109"/>
      <c r="U14" s="109"/>
      <c r="V14" s="109"/>
      <c r="W14" s="109"/>
      <c r="X14" s="109"/>
      <c r="Y14" s="109"/>
      <c r="Z14" s="109"/>
      <c r="AA14" s="109"/>
      <c r="AB14" s="109"/>
      <c r="AC14" s="109"/>
      <c r="AD14" s="109"/>
    </row>
    <row r="15" spans="1:30" ht="45" customHeight="1" x14ac:dyDescent="0.4">
      <c r="A15" s="239"/>
      <c r="B15" s="172" t="s">
        <v>75</v>
      </c>
      <c r="C15" s="176" t="s">
        <v>76</v>
      </c>
      <c r="D15" s="132"/>
      <c r="E15" s="133"/>
      <c r="F15" s="134"/>
      <c r="G15" s="109"/>
      <c r="H15" s="109"/>
      <c r="I15" s="109"/>
      <c r="J15" s="109"/>
      <c r="K15" s="109"/>
      <c r="L15" s="109"/>
      <c r="M15" s="9"/>
      <c r="N15" s="9"/>
      <c r="O15" s="9"/>
      <c r="P15" s="9"/>
      <c r="Q15" s="9"/>
      <c r="R15" s="9"/>
      <c r="S15" s="9"/>
      <c r="T15" s="9"/>
      <c r="U15" s="9"/>
      <c r="V15" s="9"/>
      <c r="W15" s="9"/>
      <c r="X15" s="9"/>
      <c r="Y15" s="9"/>
      <c r="Z15" s="9"/>
      <c r="AA15" s="9"/>
      <c r="AB15" s="9"/>
      <c r="AC15" s="9"/>
      <c r="AD15" s="9"/>
    </row>
    <row r="16" spans="1:30" s="46" customFormat="1" ht="20.100000000000001" customHeight="1" x14ac:dyDescent="0.4">
      <c r="A16" s="173" t="s">
        <v>6</v>
      </c>
      <c r="B16" s="116"/>
      <c r="C16" s="116"/>
      <c r="D16" s="116"/>
      <c r="E16" s="116"/>
      <c r="F16" s="117"/>
      <c r="G16" s="111"/>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row>
    <row r="17" spans="1:30" s="113" customFormat="1" ht="39.9" customHeight="1" x14ac:dyDescent="0.3">
      <c r="A17" s="180" t="s">
        <v>7</v>
      </c>
      <c r="B17" s="167" t="s">
        <v>79</v>
      </c>
      <c r="C17" s="228" t="s">
        <v>80</v>
      </c>
      <c r="D17" s="228" t="s">
        <v>81</v>
      </c>
      <c r="E17" s="228" t="s">
        <v>82</v>
      </c>
      <c r="F17" s="181" t="s">
        <v>83</v>
      </c>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row>
    <row r="18" spans="1:30" s="127" customFormat="1" ht="20.100000000000001" customHeight="1" x14ac:dyDescent="0.4">
      <c r="A18" s="166" t="s">
        <v>8</v>
      </c>
      <c r="B18" s="128" t="s">
        <v>77</v>
      </c>
      <c r="C18" s="142" t="s">
        <v>78</v>
      </c>
      <c r="D18" s="129"/>
      <c r="E18" s="129"/>
      <c r="F18" s="130"/>
      <c r="G18" s="139"/>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row>
    <row r="19" spans="1:30" s="127" customFormat="1" ht="30.6" thickBot="1" x14ac:dyDescent="0.45">
      <c r="A19" s="182" t="s">
        <v>9</v>
      </c>
      <c r="B19" s="226" t="s">
        <v>90</v>
      </c>
      <c r="C19" s="227" t="s">
        <v>252</v>
      </c>
      <c r="D19" s="227" t="s">
        <v>255</v>
      </c>
      <c r="E19" s="225"/>
      <c r="F19" s="135"/>
      <c r="G19" s="141"/>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row>
    <row r="20" spans="1:30" x14ac:dyDescent="0.4">
      <c r="A20" s="9"/>
      <c r="B20" s="109"/>
      <c r="C20" s="109"/>
      <c r="D20" s="109"/>
      <c r="E20" s="109"/>
      <c r="F20" s="109"/>
      <c r="G20" s="109"/>
      <c r="H20" s="109"/>
      <c r="I20" s="109"/>
      <c r="J20" s="109"/>
      <c r="K20" s="109"/>
      <c r="L20" s="109"/>
      <c r="M20" s="9"/>
      <c r="N20" s="9"/>
      <c r="O20" s="9"/>
      <c r="P20" s="9"/>
      <c r="Q20" s="9"/>
      <c r="R20" s="9"/>
      <c r="S20" s="9"/>
      <c r="T20" s="9"/>
      <c r="U20" s="9"/>
      <c r="V20" s="9"/>
      <c r="W20" s="9"/>
      <c r="X20" s="9"/>
      <c r="Y20" s="9"/>
      <c r="Z20" s="9"/>
      <c r="AA20" s="9"/>
      <c r="AB20" s="9"/>
      <c r="AC20" s="9"/>
      <c r="AD20" s="9"/>
    </row>
    <row r="21" spans="1:30" x14ac:dyDescent="0.4">
      <c r="A21" s="9"/>
      <c r="B21" s="109"/>
      <c r="C21" s="109"/>
      <c r="D21" s="109"/>
      <c r="E21" s="109"/>
      <c r="F21" s="109"/>
      <c r="G21" s="109"/>
      <c r="H21" s="109"/>
      <c r="I21" s="109"/>
      <c r="J21" s="109"/>
      <c r="K21" s="109"/>
      <c r="L21" s="109"/>
      <c r="M21" s="9"/>
      <c r="N21" s="9"/>
      <c r="O21" s="9"/>
      <c r="P21" s="9"/>
      <c r="Q21" s="9"/>
      <c r="R21" s="9"/>
      <c r="S21" s="9"/>
      <c r="T21" s="9"/>
      <c r="U21" s="9"/>
      <c r="V21" s="9"/>
      <c r="W21" s="9"/>
      <c r="X21" s="9"/>
      <c r="Y21" s="9"/>
      <c r="Z21" s="9"/>
      <c r="AA21" s="9"/>
      <c r="AB21" s="9"/>
      <c r="AC21" s="9"/>
      <c r="AD21" s="9"/>
    </row>
    <row r="22" spans="1:30" x14ac:dyDescent="0.4">
      <c r="A22" s="9"/>
      <c r="B22" s="109"/>
      <c r="C22" s="109"/>
      <c r="D22" s="109"/>
      <c r="E22" s="109"/>
      <c r="F22" s="109"/>
      <c r="G22" s="109"/>
      <c r="H22" s="109"/>
      <c r="I22" s="109"/>
      <c r="J22" s="109"/>
      <c r="K22" s="109"/>
      <c r="L22" s="109"/>
      <c r="M22" s="9"/>
      <c r="N22" s="9"/>
      <c r="O22" s="9"/>
      <c r="P22" s="9"/>
      <c r="Q22" s="9"/>
      <c r="R22" s="9"/>
      <c r="S22" s="9"/>
      <c r="T22" s="9"/>
      <c r="U22" s="9"/>
      <c r="V22" s="9"/>
      <c r="W22" s="9"/>
      <c r="X22" s="9"/>
      <c r="Y22" s="9"/>
      <c r="Z22" s="9"/>
      <c r="AA22" s="9"/>
      <c r="AB22" s="9"/>
      <c r="AC22" s="9"/>
      <c r="AD22" s="9"/>
    </row>
    <row r="23" spans="1:30" x14ac:dyDescent="0.4">
      <c r="A23" s="9"/>
      <c r="B23" s="109"/>
      <c r="C23" s="109"/>
      <c r="D23" s="109"/>
      <c r="E23" s="109"/>
      <c r="F23" s="109"/>
      <c r="G23" s="109"/>
      <c r="H23" s="109"/>
      <c r="I23" s="109"/>
      <c r="J23" s="109"/>
      <c r="K23" s="109"/>
      <c r="L23" s="109"/>
      <c r="M23" s="9"/>
      <c r="N23" s="9"/>
      <c r="O23" s="9"/>
      <c r="P23" s="9"/>
      <c r="Q23" s="9"/>
      <c r="R23" s="9"/>
      <c r="S23" s="9"/>
      <c r="T23" s="9"/>
      <c r="U23" s="9"/>
      <c r="V23" s="9"/>
      <c r="W23" s="9"/>
      <c r="X23" s="9"/>
      <c r="Y23" s="9"/>
      <c r="Z23" s="9"/>
      <c r="AA23" s="9"/>
      <c r="AB23" s="9"/>
      <c r="AC23" s="9"/>
      <c r="AD23" s="9"/>
    </row>
    <row r="24" spans="1:30" x14ac:dyDescent="0.4">
      <c r="A24" s="9"/>
      <c r="B24" s="109"/>
      <c r="C24" s="109"/>
      <c r="D24" s="109"/>
      <c r="E24" s="109"/>
      <c r="F24" s="109"/>
      <c r="G24" s="109"/>
      <c r="H24" s="109"/>
      <c r="I24" s="109"/>
      <c r="J24" s="109"/>
      <c r="K24" s="109"/>
      <c r="L24" s="109"/>
      <c r="M24" s="9"/>
      <c r="N24" s="9"/>
      <c r="O24" s="9"/>
      <c r="P24" s="9"/>
      <c r="Q24" s="9"/>
      <c r="R24" s="9"/>
      <c r="S24" s="9"/>
      <c r="T24" s="9"/>
      <c r="U24" s="9"/>
      <c r="V24" s="9"/>
      <c r="W24" s="9"/>
      <c r="X24" s="9"/>
      <c r="Y24" s="9"/>
      <c r="Z24" s="9"/>
      <c r="AA24" s="9"/>
      <c r="AB24" s="9"/>
      <c r="AC24" s="9"/>
      <c r="AD24" s="9"/>
    </row>
    <row r="25" spans="1:30" x14ac:dyDescent="0.4">
      <c r="A25" s="9"/>
      <c r="B25" s="109"/>
      <c r="C25" s="109"/>
      <c r="D25" s="109"/>
      <c r="E25" s="109"/>
      <c r="F25" s="109"/>
      <c r="G25" s="109"/>
      <c r="H25" s="109"/>
      <c r="I25" s="109"/>
      <c r="J25" s="109"/>
      <c r="K25" s="109"/>
      <c r="L25" s="109"/>
      <c r="M25" s="9"/>
      <c r="N25" s="9"/>
      <c r="O25" s="9"/>
      <c r="P25" s="9"/>
      <c r="Q25" s="9"/>
      <c r="R25" s="9"/>
      <c r="S25" s="9"/>
      <c r="T25" s="9"/>
      <c r="U25" s="9"/>
      <c r="V25" s="9"/>
      <c r="W25" s="9"/>
      <c r="X25" s="9"/>
      <c r="Y25" s="9"/>
      <c r="Z25" s="9"/>
      <c r="AA25" s="9"/>
      <c r="AB25" s="9"/>
      <c r="AC25" s="9"/>
      <c r="AD25" s="9"/>
    </row>
    <row r="26" spans="1:30" x14ac:dyDescent="0.4">
      <c r="A26" s="9"/>
      <c r="B26" s="109"/>
      <c r="C26" s="109"/>
      <c r="D26" s="109"/>
      <c r="E26" s="109"/>
      <c r="F26" s="109"/>
      <c r="G26" s="109"/>
      <c r="H26" s="109"/>
      <c r="I26" s="109"/>
      <c r="J26" s="109"/>
      <c r="K26" s="109"/>
      <c r="L26" s="109"/>
      <c r="M26" s="9"/>
      <c r="N26" s="9"/>
      <c r="O26" s="9"/>
      <c r="P26" s="9"/>
      <c r="Q26" s="9"/>
      <c r="R26" s="9"/>
      <c r="S26" s="9"/>
      <c r="T26" s="9"/>
      <c r="U26" s="9"/>
      <c r="V26" s="9"/>
      <c r="W26" s="9"/>
      <c r="X26" s="9"/>
      <c r="Y26" s="9"/>
      <c r="Z26" s="9"/>
      <c r="AA26" s="9"/>
      <c r="AB26" s="9"/>
      <c r="AC26" s="9"/>
      <c r="AD26" s="9"/>
    </row>
    <row r="27" spans="1:30" x14ac:dyDescent="0.4">
      <c r="A27" s="9"/>
      <c r="B27" s="109"/>
      <c r="C27" s="109"/>
      <c r="D27" s="109"/>
      <c r="E27" s="109"/>
      <c r="F27" s="109"/>
      <c r="G27" s="109"/>
      <c r="H27" s="109"/>
      <c r="I27" s="109"/>
      <c r="J27" s="109"/>
      <c r="K27" s="109"/>
      <c r="L27" s="109"/>
      <c r="M27" s="9"/>
      <c r="N27" s="9"/>
      <c r="O27" s="9"/>
      <c r="P27" s="9"/>
      <c r="Q27" s="9"/>
      <c r="R27" s="9"/>
      <c r="S27" s="9"/>
      <c r="T27" s="9"/>
      <c r="U27" s="9"/>
      <c r="V27" s="9"/>
      <c r="W27" s="9"/>
      <c r="X27" s="9"/>
      <c r="Y27" s="9"/>
      <c r="Z27" s="9"/>
      <c r="AA27" s="9"/>
      <c r="AB27" s="9"/>
      <c r="AC27" s="9"/>
      <c r="AD27" s="9"/>
    </row>
    <row r="28" spans="1:30" x14ac:dyDescent="0.4">
      <c r="A28" s="9"/>
      <c r="B28" s="109"/>
      <c r="C28" s="109"/>
      <c r="D28" s="109"/>
      <c r="E28" s="109"/>
      <c r="F28" s="109"/>
      <c r="G28" s="109"/>
      <c r="H28" s="109"/>
      <c r="I28" s="109"/>
      <c r="J28" s="109"/>
      <c r="K28" s="109"/>
      <c r="L28" s="109"/>
      <c r="M28" s="9"/>
      <c r="N28" s="9"/>
      <c r="O28" s="9"/>
      <c r="P28" s="9"/>
      <c r="Q28" s="9"/>
      <c r="R28" s="9"/>
      <c r="S28" s="9"/>
      <c r="T28" s="9"/>
      <c r="U28" s="9"/>
      <c r="V28" s="9"/>
      <c r="W28" s="9"/>
      <c r="X28" s="9"/>
      <c r="Y28" s="9"/>
      <c r="Z28" s="9"/>
      <c r="AA28" s="9"/>
      <c r="AB28" s="9"/>
      <c r="AC28" s="9"/>
      <c r="AD28" s="9"/>
    </row>
    <row r="29" spans="1:30" x14ac:dyDescent="0.4">
      <c r="A29" s="9"/>
      <c r="B29" s="109"/>
      <c r="C29" s="109"/>
      <c r="D29" s="109"/>
      <c r="E29" s="109"/>
      <c r="F29" s="109"/>
      <c r="G29" s="109"/>
      <c r="H29" s="109"/>
      <c r="I29" s="109"/>
      <c r="J29" s="109"/>
      <c r="K29" s="109"/>
      <c r="L29" s="109"/>
      <c r="M29" s="9"/>
      <c r="N29" s="9"/>
      <c r="O29" s="9"/>
      <c r="P29" s="9"/>
      <c r="Q29" s="9"/>
      <c r="R29" s="9"/>
      <c r="S29" s="9"/>
      <c r="T29" s="9"/>
      <c r="U29" s="9"/>
      <c r="V29" s="9"/>
      <c r="W29" s="9"/>
      <c r="X29" s="9"/>
      <c r="Y29" s="9"/>
      <c r="Z29" s="9"/>
      <c r="AA29" s="9"/>
      <c r="AB29" s="9"/>
      <c r="AC29" s="9"/>
      <c r="AD29" s="9"/>
    </row>
    <row r="30" spans="1:30" x14ac:dyDescent="0.4">
      <c r="A30" s="9"/>
      <c r="B30" s="109"/>
      <c r="C30" s="109"/>
      <c r="D30" s="109"/>
      <c r="E30" s="109"/>
      <c r="F30" s="109"/>
      <c r="G30" s="109"/>
      <c r="H30" s="109"/>
      <c r="I30" s="109"/>
      <c r="J30" s="109"/>
      <c r="K30" s="109"/>
      <c r="L30" s="109"/>
      <c r="M30" s="9"/>
      <c r="N30" s="9"/>
      <c r="O30" s="9"/>
      <c r="P30" s="9"/>
      <c r="Q30" s="9"/>
      <c r="R30" s="9"/>
      <c r="S30" s="9"/>
      <c r="T30" s="9"/>
      <c r="U30" s="9"/>
      <c r="V30" s="9"/>
      <c r="W30" s="9"/>
      <c r="X30" s="9"/>
      <c r="Y30" s="9"/>
      <c r="Z30" s="9"/>
      <c r="AA30" s="9"/>
      <c r="AB30" s="9"/>
      <c r="AC30" s="9"/>
      <c r="AD30" s="9"/>
    </row>
    <row r="31" spans="1:30" x14ac:dyDescent="0.4">
      <c r="A31" s="9"/>
      <c r="B31" s="109"/>
      <c r="C31" s="109"/>
      <c r="D31" s="109"/>
      <c r="E31" s="109"/>
      <c r="F31" s="109"/>
      <c r="G31" s="109"/>
      <c r="H31" s="109"/>
      <c r="I31" s="109"/>
      <c r="J31" s="109"/>
      <c r="K31" s="109"/>
      <c r="L31" s="109"/>
      <c r="M31" s="9"/>
      <c r="N31" s="9"/>
      <c r="O31" s="9"/>
      <c r="P31" s="9"/>
      <c r="Q31" s="9"/>
      <c r="R31" s="9"/>
      <c r="S31" s="9"/>
      <c r="T31" s="9"/>
      <c r="U31" s="9"/>
      <c r="V31" s="9"/>
      <c r="W31" s="9"/>
      <c r="X31" s="9"/>
      <c r="Y31" s="9"/>
      <c r="Z31" s="9"/>
      <c r="AA31" s="9"/>
      <c r="AB31" s="9"/>
      <c r="AC31" s="9"/>
      <c r="AD31" s="9"/>
    </row>
    <row r="32" spans="1:30" x14ac:dyDescent="0.4">
      <c r="A32" s="9"/>
      <c r="B32" s="109"/>
      <c r="C32" s="109"/>
      <c r="D32" s="109"/>
      <c r="E32" s="109"/>
      <c r="F32" s="109"/>
      <c r="G32" s="109"/>
      <c r="H32" s="109"/>
      <c r="I32" s="109"/>
      <c r="J32" s="109"/>
      <c r="K32" s="109"/>
      <c r="L32" s="109"/>
      <c r="M32" s="9"/>
      <c r="N32" s="9"/>
      <c r="O32" s="9"/>
      <c r="P32" s="9"/>
      <c r="Q32" s="9"/>
      <c r="R32" s="9"/>
      <c r="S32" s="9"/>
      <c r="T32" s="9"/>
      <c r="U32" s="9"/>
      <c r="V32" s="9"/>
      <c r="W32" s="9"/>
      <c r="X32" s="9"/>
      <c r="Y32" s="9"/>
      <c r="Z32" s="9"/>
      <c r="AA32" s="9"/>
      <c r="AB32" s="9"/>
      <c r="AC32" s="9"/>
      <c r="AD32" s="9"/>
    </row>
    <row r="33" spans="1:30" x14ac:dyDescent="0.4">
      <c r="A33" s="9"/>
      <c r="B33" s="109"/>
      <c r="C33" s="109"/>
      <c r="D33" s="109"/>
      <c r="E33" s="109"/>
      <c r="F33" s="109"/>
      <c r="G33" s="109"/>
      <c r="H33" s="109"/>
      <c r="I33" s="109"/>
      <c r="J33" s="109"/>
      <c r="K33" s="109"/>
      <c r="L33" s="109"/>
      <c r="M33" s="9"/>
      <c r="N33" s="9"/>
      <c r="O33" s="9"/>
      <c r="P33" s="9"/>
      <c r="Q33" s="9"/>
      <c r="R33" s="9"/>
      <c r="S33" s="9"/>
      <c r="T33" s="9"/>
      <c r="U33" s="9"/>
      <c r="V33" s="9"/>
      <c r="W33" s="9"/>
      <c r="X33" s="9"/>
      <c r="Y33" s="9"/>
      <c r="Z33" s="9"/>
      <c r="AA33" s="9"/>
      <c r="AB33" s="9"/>
      <c r="AC33" s="9"/>
      <c r="AD33" s="9"/>
    </row>
    <row r="34" spans="1:30" x14ac:dyDescent="0.4">
      <c r="A34" s="9"/>
      <c r="B34" s="109"/>
      <c r="C34" s="109"/>
      <c r="D34" s="109"/>
      <c r="E34" s="109"/>
      <c r="F34" s="109"/>
      <c r="G34" s="109"/>
      <c r="H34" s="109"/>
      <c r="I34" s="109"/>
      <c r="J34" s="109"/>
      <c r="K34" s="109"/>
      <c r="L34" s="109"/>
      <c r="M34" s="9"/>
      <c r="N34" s="9"/>
      <c r="O34" s="9"/>
      <c r="P34" s="9"/>
      <c r="Q34" s="9"/>
      <c r="R34" s="9"/>
      <c r="S34" s="9"/>
      <c r="T34" s="9"/>
      <c r="U34" s="9"/>
      <c r="V34" s="9"/>
      <c r="W34" s="9"/>
      <c r="X34" s="9"/>
      <c r="Y34" s="9"/>
      <c r="Z34" s="9"/>
      <c r="AA34" s="9"/>
      <c r="AB34" s="9"/>
      <c r="AC34" s="9"/>
      <c r="AD34" s="9"/>
    </row>
    <row r="35" spans="1:30" x14ac:dyDescent="0.4">
      <c r="A35" s="9"/>
      <c r="B35" s="109"/>
      <c r="C35" s="109"/>
      <c r="D35" s="109"/>
      <c r="E35" s="109"/>
      <c r="F35" s="109"/>
      <c r="G35" s="109"/>
      <c r="H35" s="109"/>
      <c r="I35" s="109"/>
      <c r="J35" s="109"/>
      <c r="K35" s="109"/>
      <c r="L35" s="109"/>
      <c r="M35" s="9"/>
      <c r="N35" s="9"/>
      <c r="O35" s="9"/>
      <c r="P35" s="9"/>
      <c r="Q35" s="9"/>
      <c r="R35" s="9"/>
      <c r="S35" s="9"/>
      <c r="T35" s="9"/>
      <c r="U35" s="9"/>
      <c r="V35" s="9"/>
      <c r="W35" s="9"/>
      <c r="X35" s="9"/>
      <c r="Y35" s="9"/>
      <c r="Z35" s="9"/>
      <c r="AA35" s="9"/>
      <c r="AB35" s="9"/>
      <c r="AC35" s="9"/>
      <c r="AD35" s="9"/>
    </row>
    <row r="36" spans="1:30" x14ac:dyDescent="0.4">
      <c r="A36" s="9"/>
      <c r="B36" s="109"/>
      <c r="C36" s="109"/>
      <c r="D36" s="109"/>
      <c r="E36" s="109"/>
      <c r="F36" s="109"/>
      <c r="G36" s="109"/>
      <c r="H36" s="109"/>
      <c r="I36" s="109"/>
      <c r="J36" s="109"/>
      <c r="K36" s="109"/>
      <c r="L36" s="109"/>
      <c r="M36" s="9"/>
      <c r="N36" s="9"/>
      <c r="O36" s="9"/>
      <c r="P36" s="9"/>
      <c r="Q36" s="9"/>
      <c r="R36" s="9"/>
      <c r="S36" s="9"/>
      <c r="T36" s="9"/>
      <c r="U36" s="9"/>
      <c r="V36" s="9"/>
      <c r="W36" s="9"/>
      <c r="X36" s="9"/>
      <c r="Y36" s="9"/>
      <c r="Z36" s="9"/>
      <c r="AA36" s="9"/>
      <c r="AB36" s="9"/>
      <c r="AC36" s="9"/>
      <c r="AD36" s="9"/>
    </row>
    <row r="37" spans="1:30" x14ac:dyDescent="0.4">
      <c r="A37" s="9"/>
      <c r="B37" s="109"/>
      <c r="C37" s="109"/>
      <c r="D37" s="109"/>
      <c r="E37" s="109"/>
      <c r="F37" s="109"/>
      <c r="G37" s="109"/>
      <c r="H37" s="109"/>
      <c r="I37" s="109"/>
      <c r="J37" s="109"/>
      <c r="K37" s="109"/>
      <c r="L37" s="109"/>
      <c r="M37" s="9"/>
      <c r="N37" s="9"/>
      <c r="O37" s="9"/>
      <c r="P37" s="9"/>
      <c r="Q37" s="9"/>
      <c r="R37" s="9"/>
      <c r="S37" s="9"/>
      <c r="T37" s="9"/>
      <c r="U37" s="9"/>
      <c r="V37" s="9"/>
      <c r="W37" s="9"/>
      <c r="X37" s="9"/>
      <c r="Y37" s="9"/>
      <c r="Z37" s="9"/>
      <c r="AA37" s="9"/>
      <c r="AB37" s="9"/>
      <c r="AC37" s="9"/>
      <c r="AD37" s="9"/>
    </row>
    <row r="38" spans="1:30" x14ac:dyDescent="0.4">
      <c r="A38" s="9"/>
      <c r="B38" s="109"/>
      <c r="C38" s="109"/>
      <c r="D38" s="109"/>
      <c r="E38" s="109"/>
      <c r="F38" s="109"/>
      <c r="G38" s="109"/>
      <c r="H38" s="109"/>
      <c r="I38" s="109"/>
      <c r="J38" s="109"/>
      <c r="K38" s="109"/>
      <c r="L38" s="109"/>
      <c r="M38" s="9"/>
      <c r="N38" s="9"/>
      <c r="O38" s="9"/>
      <c r="P38" s="9"/>
      <c r="Q38" s="9"/>
      <c r="R38" s="9"/>
      <c r="S38" s="9"/>
      <c r="T38" s="9"/>
      <c r="U38" s="9"/>
      <c r="V38" s="9"/>
      <c r="W38" s="9"/>
      <c r="X38" s="9"/>
      <c r="Y38" s="9"/>
      <c r="Z38" s="9"/>
      <c r="AA38" s="9"/>
      <c r="AB38" s="9"/>
      <c r="AC38" s="9"/>
      <c r="AD38" s="9"/>
    </row>
    <row r="39" spans="1:30" x14ac:dyDescent="0.4">
      <c r="A39" s="9"/>
      <c r="B39" s="109"/>
      <c r="C39" s="109"/>
      <c r="D39" s="109"/>
      <c r="E39" s="109"/>
      <c r="F39" s="109"/>
      <c r="G39" s="109"/>
      <c r="H39" s="109"/>
      <c r="I39" s="109"/>
      <c r="J39" s="109"/>
      <c r="K39" s="109"/>
      <c r="L39" s="109"/>
      <c r="M39" s="9"/>
      <c r="N39" s="9"/>
      <c r="O39" s="9"/>
      <c r="P39" s="9"/>
      <c r="Q39" s="9"/>
      <c r="R39" s="9"/>
      <c r="S39" s="9"/>
      <c r="T39" s="9"/>
      <c r="U39" s="9"/>
      <c r="V39" s="9"/>
      <c r="W39" s="9"/>
      <c r="X39" s="9"/>
      <c r="Y39" s="9"/>
      <c r="Z39" s="9"/>
      <c r="AA39" s="9"/>
      <c r="AB39" s="9"/>
      <c r="AC39" s="9"/>
      <c r="AD39" s="9"/>
    </row>
    <row r="40" spans="1:30" x14ac:dyDescent="0.4">
      <c r="A40" s="9"/>
      <c r="B40" s="109"/>
      <c r="C40" s="109"/>
      <c r="D40" s="109"/>
      <c r="E40" s="109"/>
      <c r="F40" s="109"/>
      <c r="G40" s="109"/>
      <c r="H40" s="109"/>
      <c r="I40" s="109"/>
      <c r="J40" s="109"/>
      <c r="K40" s="109"/>
      <c r="L40" s="109"/>
      <c r="M40" s="9"/>
      <c r="N40" s="9"/>
      <c r="O40" s="9"/>
      <c r="P40" s="9"/>
      <c r="Q40" s="9"/>
      <c r="R40" s="9"/>
      <c r="S40" s="9"/>
      <c r="T40" s="9"/>
      <c r="U40" s="9"/>
      <c r="V40" s="9"/>
      <c r="W40" s="9"/>
      <c r="X40" s="9"/>
      <c r="Y40" s="9"/>
      <c r="Z40" s="9"/>
      <c r="AA40" s="9"/>
      <c r="AB40" s="9"/>
      <c r="AC40" s="9"/>
      <c r="AD40" s="9"/>
    </row>
    <row r="41" spans="1:30" x14ac:dyDescent="0.4">
      <c r="A41" s="9"/>
      <c r="B41" s="109"/>
      <c r="C41" s="109"/>
      <c r="D41" s="109"/>
      <c r="E41" s="109"/>
      <c r="F41" s="109"/>
      <c r="G41" s="109"/>
      <c r="H41" s="109"/>
      <c r="I41" s="109"/>
      <c r="J41" s="109"/>
      <c r="K41" s="109"/>
      <c r="L41" s="109"/>
      <c r="M41" s="9"/>
      <c r="N41" s="9"/>
      <c r="O41" s="9"/>
      <c r="P41" s="9"/>
      <c r="Q41" s="9"/>
      <c r="R41" s="9"/>
      <c r="S41" s="9"/>
      <c r="T41" s="9"/>
      <c r="U41" s="9"/>
      <c r="V41" s="9"/>
      <c r="W41" s="9"/>
      <c r="X41" s="9"/>
      <c r="Y41" s="9"/>
      <c r="Z41" s="9"/>
      <c r="AA41" s="9"/>
      <c r="AB41" s="9"/>
      <c r="AC41" s="9"/>
      <c r="AD41" s="9"/>
    </row>
    <row r="42" spans="1:30" x14ac:dyDescent="0.4">
      <c r="A42" s="9"/>
      <c r="B42" s="109"/>
      <c r="C42" s="109"/>
      <c r="D42" s="109"/>
      <c r="E42" s="109"/>
      <c r="F42" s="109"/>
      <c r="G42" s="109"/>
      <c r="H42" s="109"/>
      <c r="I42" s="109"/>
      <c r="J42" s="109"/>
      <c r="K42" s="109"/>
      <c r="L42" s="109"/>
      <c r="M42" s="9"/>
      <c r="N42" s="9"/>
      <c r="O42" s="9"/>
      <c r="P42" s="9"/>
      <c r="Q42" s="9"/>
      <c r="R42" s="9"/>
      <c r="S42" s="9"/>
      <c r="T42" s="9"/>
      <c r="U42" s="9"/>
      <c r="V42" s="9"/>
      <c r="W42" s="9"/>
      <c r="X42" s="9"/>
      <c r="Y42" s="9"/>
      <c r="Z42" s="9"/>
      <c r="AA42" s="9"/>
      <c r="AB42" s="9"/>
      <c r="AC42" s="9"/>
      <c r="AD42" s="9"/>
    </row>
    <row r="43" spans="1:30" x14ac:dyDescent="0.4">
      <c r="A43" s="9"/>
      <c r="B43" s="109"/>
      <c r="C43" s="109"/>
      <c r="D43" s="109"/>
      <c r="E43" s="109"/>
      <c r="F43" s="109"/>
      <c r="G43" s="109"/>
      <c r="H43" s="109"/>
      <c r="I43" s="109"/>
      <c r="J43" s="109"/>
      <c r="K43" s="109"/>
      <c r="L43" s="109"/>
      <c r="M43" s="9"/>
      <c r="N43" s="9"/>
      <c r="O43" s="9"/>
      <c r="P43" s="9"/>
      <c r="Q43" s="9"/>
      <c r="R43" s="9"/>
      <c r="S43" s="9"/>
      <c r="T43" s="9"/>
      <c r="U43" s="9"/>
      <c r="V43" s="9"/>
      <c r="W43" s="9"/>
      <c r="X43" s="9"/>
      <c r="Y43" s="9"/>
      <c r="Z43" s="9"/>
      <c r="AA43" s="9"/>
      <c r="AB43" s="9"/>
      <c r="AC43" s="9"/>
      <c r="AD43" s="9"/>
    </row>
    <row r="44" spans="1:30" x14ac:dyDescent="0.4">
      <c r="A44" s="9"/>
      <c r="B44" s="109"/>
      <c r="C44" s="109"/>
      <c r="D44" s="109"/>
      <c r="E44" s="109"/>
      <c r="F44" s="109"/>
      <c r="G44" s="109"/>
      <c r="H44" s="109"/>
      <c r="I44" s="109"/>
      <c r="J44" s="109"/>
      <c r="K44" s="109"/>
      <c r="L44" s="109"/>
      <c r="M44" s="9"/>
      <c r="N44" s="9"/>
      <c r="O44" s="9"/>
      <c r="P44" s="9"/>
      <c r="Q44" s="9"/>
      <c r="R44" s="9"/>
      <c r="S44" s="9"/>
      <c r="T44" s="9"/>
      <c r="U44" s="9"/>
      <c r="V44" s="9"/>
      <c r="W44" s="9"/>
      <c r="X44" s="9"/>
      <c r="Y44" s="9"/>
      <c r="Z44" s="9"/>
      <c r="AA44" s="9"/>
      <c r="AB44" s="9"/>
      <c r="AC44" s="9"/>
      <c r="AD44" s="9"/>
    </row>
    <row r="45" spans="1:30" x14ac:dyDescent="0.4">
      <c r="A45" s="9"/>
      <c r="B45" s="109"/>
      <c r="C45" s="109"/>
      <c r="D45" s="109"/>
      <c r="E45" s="109"/>
      <c r="F45" s="109"/>
      <c r="G45" s="109"/>
      <c r="H45" s="109"/>
      <c r="I45" s="109"/>
      <c r="J45" s="109"/>
      <c r="K45" s="109"/>
      <c r="L45" s="109"/>
      <c r="M45" s="9"/>
      <c r="N45" s="9"/>
      <c r="O45" s="9"/>
      <c r="P45" s="9"/>
      <c r="Q45" s="9"/>
      <c r="R45" s="9"/>
      <c r="S45" s="9"/>
      <c r="T45" s="9"/>
      <c r="U45" s="9"/>
      <c r="V45" s="9"/>
      <c r="W45" s="9"/>
      <c r="X45" s="9"/>
      <c r="Y45" s="9"/>
      <c r="Z45" s="9"/>
      <c r="AA45" s="9"/>
      <c r="AB45" s="9"/>
      <c r="AC45" s="9"/>
      <c r="AD45" s="9"/>
    </row>
    <row r="46" spans="1:30" x14ac:dyDescent="0.4">
      <c r="A46" s="9"/>
      <c r="B46" s="109"/>
      <c r="C46" s="109"/>
      <c r="D46" s="109"/>
      <c r="E46" s="109"/>
      <c r="F46" s="109"/>
      <c r="G46" s="109"/>
      <c r="H46" s="109"/>
      <c r="I46" s="109"/>
      <c r="J46" s="109"/>
      <c r="K46" s="109"/>
      <c r="L46" s="109"/>
      <c r="M46" s="9"/>
      <c r="N46" s="9"/>
      <c r="O46" s="9"/>
      <c r="P46" s="9"/>
      <c r="Q46" s="9"/>
      <c r="R46" s="9"/>
      <c r="S46" s="9"/>
      <c r="T46" s="9"/>
      <c r="U46" s="9"/>
      <c r="V46" s="9"/>
      <c r="W46" s="9"/>
      <c r="X46" s="9"/>
      <c r="Y46" s="9"/>
      <c r="Z46" s="9"/>
      <c r="AA46" s="9"/>
      <c r="AB46" s="9"/>
      <c r="AC46" s="9"/>
      <c r="AD46" s="9"/>
    </row>
    <row r="47" spans="1:30" x14ac:dyDescent="0.4">
      <c r="A47" s="9"/>
      <c r="B47" s="109"/>
      <c r="C47" s="109"/>
      <c r="D47" s="109"/>
      <c r="E47" s="109"/>
      <c r="F47" s="109"/>
      <c r="G47" s="109"/>
      <c r="H47" s="109"/>
      <c r="I47" s="109"/>
      <c r="J47" s="109"/>
      <c r="K47" s="109"/>
      <c r="L47" s="109"/>
      <c r="M47" s="9"/>
      <c r="N47" s="9"/>
      <c r="O47" s="9"/>
      <c r="P47" s="9"/>
      <c r="Q47" s="9"/>
      <c r="R47" s="9"/>
      <c r="S47" s="9"/>
      <c r="T47" s="9"/>
      <c r="U47" s="9"/>
      <c r="V47" s="9"/>
      <c r="W47" s="9"/>
      <c r="X47" s="9"/>
      <c r="Y47" s="9"/>
      <c r="Z47" s="9"/>
      <c r="AA47" s="9"/>
      <c r="AB47" s="9"/>
      <c r="AC47" s="9"/>
      <c r="AD47" s="9"/>
    </row>
    <row r="48" spans="1:30" x14ac:dyDescent="0.4">
      <c r="A48" s="9"/>
      <c r="B48" s="109"/>
      <c r="C48" s="109"/>
      <c r="D48" s="109"/>
      <c r="E48" s="109"/>
      <c r="F48" s="109"/>
      <c r="G48" s="109"/>
      <c r="H48" s="109"/>
      <c r="I48" s="109"/>
      <c r="J48" s="109"/>
      <c r="K48" s="109"/>
      <c r="L48" s="109"/>
      <c r="M48" s="9"/>
      <c r="N48" s="9"/>
      <c r="O48" s="9"/>
      <c r="P48" s="9"/>
      <c r="Q48" s="9"/>
      <c r="R48" s="9"/>
      <c r="S48" s="9"/>
      <c r="T48" s="9"/>
      <c r="U48" s="9"/>
      <c r="V48" s="9"/>
      <c r="W48" s="9"/>
      <c r="X48" s="9"/>
      <c r="Y48" s="9"/>
      <c r="Z48" s="9"/>
      <c r="AA48" s="9"/>
      <c r="AB48" s="9"/>
      <c r="AC48" s="9"/>
      <c r="AD48" s="9"/>
    </row>
    <row r="49" spans="1:30" x14ac:dyDescent="0.4">
      <c r="A49" s="9"/>
      <c r="B49" s="109"/>
      <c r="C49" s="109"/>
      <c r="D49" s="109"/>
      <c r="E49" s="109"/>
      <c r="F49" s="109"/>
      <c r="G49" s="109"/>
      <c r="H49" s="109"/>
      <c r="I49" s="109"/>
      <c r="J49" s="109"/>
      <c r="K49" s="109"/>
      <c r="L49" s="109"/>
      <c r="M49" s="9"/>
      <c r="N49" s="9"/>
      <c r="O49" s="9"/>
      <c r="P49" s="9"/>
      <c r="Q49" s="9"/>
      <c r="R49" s="9"/>
      <c r="S49" s="9"/>
      <c r="T49" s="9"/>
      <c r="U49" s="9"/>
      <c r="V49" s="9"/>
      <c r="W49" s="9"/>
      <c r="X49" s="9"/>
      <c r="Y49" s="9"/>
      <c r="Z49" s="9"/>
      <c r="AA49" s="9"/>
      <c r="AB49" s="9"/>
      <c r="AC49" s="9"/>
      <c r="AD49" s="9"/>
    </row>
    <row r="50" spans="1:30" x14ac:dyDescent="0.4">
      <c r="A50" s="9"/>
      <c r="B50" s="109"/>
      <c r="C50" s="109"/>
      <c r="D50" s="109"/>
      <c r="E50" s="109"/>
      <c r="F50" s="109"/>
      <c r="G50" s="109"/>
      <c r="H50" s="109"/>
      <c r="I50" s="109"/>
      <c r="J50" s="109"/>
      <c r="K50" s="109"/>
      <c r="L50" s="109"/>
      <c r="M50" s="9"/>
      <c r="N50" s="9"/>
      <c r="O50" s="9"/>
      <c r="P50" s="9"/>
      <c r="Q50" s="9"/>
      <c r="R50" s="9"/>
      <c r="S50" s="9"/>
      <c r="T50" s="9"/>
      <c r="U50" s="9"/>
      <c r="V50" s="9"/>
      <c r="W50" s="9"/>
      <c r="X50" s="9"/>
      <c r="Y50" s="9"/>
      <c r="Z50" s="9"/>
      <c r="AA50" s="9"/>
      <c r="AB50" s="9"/>
      <c r="AC50" s="9"/>
      <c r="AD50" s="9"/>
    </row>
    <row r="51" spans="1:30" x14ac:dyDescent="0.4">
      <c r="A51" s="9"/>
      <c r="B51" s="109"/>
      <c r="C51" s="109"/>
      <c r="D51" s="109"/>
      <c r="E51" s="109"/>
      <c r="F51" s="109"/>
      <c r="G51" s="109"/>
      <c r="H51" s="109"/>
      <c r="I51" s="109"/>
      <c r="J51" s="109"/>
      <c r="K51" s="109"/>
      <c r="L51" s="109"/>
      <c r="M51" s="9"/>
      <c r="N51" s="9"/>
      <c r="O51" s="9"/>
      <c r="P51" s="9"/>
      <c r="Q51" s="9"/>
      <c r="R51" s="9"/>
      <c r="S51" s="9"/>
      <c r="T51" s="9"/>
      <c r="U51" s="9"/>
      <c r="V51" s="9"/>
      <c r="W51" s="9"/>
      <c r="X51" s="9"/>
      <c r="Y51" s="9"/>
      <c r="Z51" s="9"/>
      <c r="AA51" s="9"/>
      <c r="AB51" s="9"/>
      <c r="AC51" s="9"/>
      <c r="AD51" s="9"/>
    </row>
    <row r="52" spans="1:30" x14ac:dyDescent="0.4">
      <c r="A52" s="9"/>
      <c r="B52" s="109"/>
      <c r="C52" s="109"/>
      <c r="D52" s="109"/>
      <c r="E52" s="109"/>
      <c r="F52" s="109"/>
      <c r="G52" s="109"/>
      <c r="H52" s="109"/>
      <c r="I52" s="109"/>
      <c r="J52" s="109"/>
      <c r="K52" s="109"/>
      <c r="L52" s="109"/>
      <c r="M52" s="9"/>
      <c r="N52" s="9"/>
      <c r="O52" s="9"/>
      <c r="P52" s="9"/>
      <c r="Q52" s="9"/>
      <c r="R52" s="9"/>
      <c r="S52" s="9"/>
      <c r="T52" s="9"/>
      <c r="U52" s="9"/>
      <c r="V52" s="9"/>
      <c r="W52" s="9"/>
      <c r="X52" s="9"/>
      <c r="Y52" s="9"/>
      <c r="Z52" s="9"/>
      <c r="AA52" s="9"/>
      <c r="AB52" s="9"/>
      <c r="AC52" s="9"/>
      <c r="AD52" s="9"/>
    </row>
    <row r="53" spans="1:30" x14ac:dyDescent="0.4">
      <c r="A53" s="9"/>
      <c r="B53" s="109"/>
      <c r="C53" s="109"/>
      <c r="D53" s="109"/>
      <c r="E53" s="109"/>
      <c r="F53" s="109"/>
      <c r="G53" s="109"/>
      <c r="H53" s="109"/>
      <c r="I53" s="109"/>
      <c r="J53" s="109"/>
      <c r="K53" s="109"/>
      <c r="L53" s="109"/>
      <c r="M53" s="9"/>
      <c r="N53" s="9"/>
      <c r="O53" s="9"/>
      <c r="P53" s="9"/>
      <c r="Q53" s="9"/>
      <c r="R53" s="9"/>
      <c r="S53" s="9"/>
      <c r="T53" s="9"/>
      <c r="U53" s="9"/>
      <c r="V53" s="9"/>
      <c r="W53" s="9"/>
      <c r="X53" s="9"/>
      <c r="Y53" s="9"/>
      <c r="Z53" s="9"/>
      <c r="AA53" s="9"/>
      <c r="AB53" s="9"/>
      <c r="AC53" s="9"/>
      <c r="AD53" s="9"/>
    </row>
    <row r="54" spans="1:30" x14ac:dyDescent="0.4">
      <c r="A54" s="9"/>
      <c r="B54" s="109"/>
      <c r="C54" s="109"/>
      <c r="D54" s="109"/>
      <c r="E54" s="109"/>
      <c r="F54" s="109"/>
      <c r="G54" s="109"/>
      <c r="H54" s="109"/>
      <c r="I54" s="109"/>
      <c r="J54" s="109"/>
      <c r="K54" s="109"/>
      <c r="L54" s="109"/>
      <c r="M54" s="9"/>
      <c r="N54" s="9"/>
      <c r="O54" s="9"/>
      <c r="P54" s="9"/>
      <c r="Q54" s="9"/>
      <c r="R54" s="9"/>
      <c r="S54" s="9"/>
      <c r="T54" s="9"/>
      <c r="U54" s="9"/>
      <c r="V54" s="9"/>
      <c r="W54" s="9"/>
      <c r="X54" s="9"/>
      <c r="Y54" s="9"/>
      <c r="Z54" s="9"/>
      <c r="AA54" s="9"/>
      <c r="AB54" s="9"/>
      <c r="AC54" s="9"/>
      <c r="AD54" s="9"/>
    </row>
    <row r="55" spans="1:30" x14ac:dyDescent="0.4">
      <c r="A55" s="9"/>
      <c r="B55" s="109"/>
      <c r="C55" s="109"/>
      <c r="D55" s="109"/>
      <c r="E55" s="109"/>
      <c r="F55" s="109"/>
      <c r="G55" s="109"/>
      <c r="H55" s="109"/>
      <c r="I55" s="109"/>
      <c r="J55" s="109"/>
      <c r="K55" s="109"/>
      <c r="L55" s="109"/>
      <c r="M55" s="9"/>
      <c r="N55" s="9"/>
      <c r="O55" s="9"/>
      <c r="P55" s="9"/>
      <c r="Q55" s="9"/>
      <c r="R55" s="9"/>
      <c r="S55" s="9"/>
      <c r="T55" s="9"/>
      <c r="U55" s="9"/>
      <c r="V55" s="9"/>
      <c r="W55" s="9"/>
      <c r="X55" s="9"/>
      <c r="Y55" s="9"/>
      <c r="Z55" s="9"/>
      <c r="AA55" s="9"/>
      <c r="AB55" s="9"/>
      <c r="AC55" s="9"/>
      <c r="AD55" s="9"/>
    </row>
    <row r="56" spans="1:30" x14ac:dyDescent="0.4">
      <c r="A56" s="9"/>
      <c r="B56" s="109"/>
      <c r="C56" s="109"/>
      <c r="D56" s="109"/>
      <c r="E56" s="109"/>
      <c r="F56" s="109"/>
      <c r="G56" s="109"/>
      <c r="H56" s="109"/>
      <c r="I56" s="109"/>
      <c r="J56" s="109"/>
      <c r="K56" s="109"/>
      <c r="L56" s="109"/>
      <c r="M56" s="9"/>
      <c r="N56" s="9"/>
      <c r="O56" s="9"/>
      <c r="P56" s="9"/>
      <c r="Q56" s="9"/>
      <c r="R56" s="9"/>
      <c r="S56" s="9"/>
      <c r="T56" s="9"/>
      <c r="U56" s="9"/>
      <c r="V56" s="9"/>
      <c r="W56" s="9"/>
      <c r="X56" s="9"/>
      <c r="Y56" s="9"/>
      <c r="Z56" s="9"/>
      <c r="AA56" s="9"/>
      <c r="AB56" s="9"/>
      <c r="AC56" s="9"/>
      <c r="AD56" s="9"/>
    </row>
    <row r="57" spans="1:30" x14ac:dyDescent="0.4">
      <c r="A57" s="9"/>
      <c r="B57" s="109"/>
      <c r="C57" s="109"/>
      <c r="D57" s="109"/>
      <c r="E57" s="109"/>
      <c r="F57" s="109"/>
      <c r="G57" s="109"/>
      <c r="H57" s="109"/>
      <c r="I57" s="109"/>
      <c r="J57" s="109"/>
      <c r="K57" s="109"/>
      <c r="L57" s="109"/>
      <c r="M57" s="9"/>
      <c r="N57" s="9"/>
      <c r="O57" s="9"/>
      <c r="P57" s="9"/>
      <c r="Q57" s="9"/>
      <c r="R57" s="9"/>
      <c r="S57" s="9"/>
      <c r="T57" s="9"/>
      <c r="U57" s="9"/>
      <c r="V57" s="9"/>
      <c r="W57" s="9"/>
      <c r="X57" s="9"/>
      <c r="Y57" s="9"/>
      <c r="Z57" s="9"/>
      <c r="AA57" s="9"/>
      <c r="AB57" s="9"/>
      <c r="AC57" s="9"/>
      <c r="AD57" s="9"/>
    </row>
    <row r="58" spans="1:30" x14ac:dyDescent="0.4">
      <c r="A58" s="9"/>
      <c r="B58" s="109"/>
      <c r="C58" s="109"/>
      <c r="D58" s="109"/>
      <c r="E58" s="109"/>
      <c r="F58" s="109"/>
      <c r="G58" s="109"/>
      <c r="H58" s="109"/>
      <c r="I58" s="109"/>
      <c r="J58" s="109"/>
      <c r="K58" s="109"/>
      <c r="L58" s="109"/>
      <c r="M58" s="9"/>
      <c r="N58" s="9"/>
      <c r="O58" s="9"/>
      <c r="P58" s="9"/>
      <c r="Q58" s="9"/>
      <c r="R58" s="9"/>
      <c r="S58" s="9"/>
      <c r="T58" s="9"/>
      <c r="U58" s="9"/>
      <c r="V58" s="9"/>
      <c r="W58" s="9"/>
      <c r="X58" s="9"/>
      <c r="Y58" s="9"/>
      <c r="Z58" s="9"/>
      <c r="AA58" s="9"/>
      <c r="AB58" s="9"/>
      <c r="AC58" s="9"/>
      <c r="AD58" s="9"/>
    </row>
    <row r="59" spans="1:30" x14ac:dyDescent="0.4">
      <c r="A59" s="9"/>
      <c r="B59" s="109"/>
      <c r="C59" s="109"/>
      <c r="D59" s="109"/>
      <c r="E59" s="109"/>
      <c r="F59" s="109"/>
      <c r="G59" s="109"/>
      <c r="H59" s="109"/>
      <c r="I59" s="109"/>
      <c r="J59" s="109"/>
      <c r="K59" s="109"/>
      <c r="L59" s="109"/>
      <c r="M59" s="9"/>
      <c r="N59" s="9"/>
      <c r="O59" s="9"/>
      <c r="P59" s="9"/>
      <c r="Q59" s="9"/>
      <c r="R59" s="9"/>
      <c r="S59" s="9"/>
      <c r="T59" s="9"/>
      <c r="U59" s="9"/>
      <c r="V59" s="9"/>
      <c r="W59" s="9"/>
      <c r="X59" s="9"/>
      <c r="Y59" s="9"/>
      <c r="Z59" s="9"/>
      <c r="AA59" s="9"/>
      <c r="AB59" s="9"/>
      <c r="AC59" s="9"/>
      <c r="AD59" s="9"/>
    </row>
    <row r="60" spans="1:30" x14ac:dyDescent="0.4">
      <c r="A60" s="9"/>
      <c r="B60" s="109"/>
      <c r="C60" s="109"/>
      <c r="D60" s="109"/>
      <c r="E60" s="109"/>
      <c r="F60" s="109"/>
      <c r="G60" s="109"/>
      <c r="H60" s="109"/>
      <c r="I60" s="109"/>
      <c r="J60" s="109"/>
      <c r="K60" s="109"/>
      <c r="L60" s="109"/>
      <c r="M60" s="9"/>
      <c r="N60" s="9"/>
      <c r="O60" s="9"/>
      <c r="P60" s="9"/>
      <c r="Q60" s="9"/>
      <c r="R60" s="9"/>
      <c r="S60" s="9"/>
      <c r="T60" s="9"/>
      <c r="U60" s="9"/>
      <c r="V60" s="9"/>
      <c r="W60" s="9"/>
      <c r="X60" s="9"/>
      <c r="Y60" s="9"/>
      <c r="Z60" s="9"/>
      <c r="AA60" s="9"/>
      <c r="AB60" s="9"/>
      <c r="AC60" s="9"/>
      <c r="AD60" s="9"/>
    </row>
    <row r="61" spans="1:30" x14ac:dyDescent="0.4">
      <c r="A61" s="9"/>
      <c r="B61" s="109"/>
      <c r="C61" s="109"/>
      <c r="D61" s="109"/>
      <c r="E61" s="109"/>
      <c r="F61" s="109"/>
      <c r="G61" s="109"/>
      <c r="H61" s="109"/>
      <c r="I61" s="109"/>
      <c r="J61" s="109"/>
      <c r="K61" s="109"/>
      <c r="L61" s="109"/>
      <c r="M61" s="9"/>
      <c r="N61" s="9"/>
      <c r="O61" s="9"/>
      <c r="P61" s="9"/>
      <c r="Q61" s="9"/>
      <c r="R61" s="9"/>
      <c r="S61" s="9"/>
      <c r="T61" s="9"/>
      <c r="U61" s="9"/>
      <c r="V61" s="9"/>
      <c r="W61" s="9"/>
      <c r="X61" s="9"/>
      <c r="Y61" s="9"/>
      <c r="Z61" s="9"/>
      <c r="AA61" s="9"/>
      <c r="AB61" s="9"/>
      <c r="AC61" s="9"/>
      <c r="AD61" s="9"/>
    </row>
    <row r="62" spans="1:30" x14ac:dyDescent="0.4">
      <c r="A62" s="9"/>
      <c r="B62" s="109"/>
      <c r="C62" s="109"/>
      <c r="D62" s="109"/>
      <c r="E62" s="109"/>
      <c r="F62" s="109"/>
      <c r="G62" s="109"/>
      <c r="H62" s="109"/>
      <c r="I62" s="109"/>
      <c r="J62" s="109"/>
      <c r="K62" s="109"/>
      <c r="L62" s="109"/>
      <c r="M62" s="9"/>
      <c r="N62" s="9"/>
      <c r="O62" s="9"/>
      <c r="P62" s="9"/>
      <c r="Q62" s="9"/>
      <c r="R62" s="9"/>
      <c r="S62" s="9"/>
      <c r="T62" s="9"/>
      <c r="U62" s="9"/>
      <c r="V62" s="9"/>
      <c r="W62" s="9"/>
      <c r="X62" s="9"/>
      <c r="Y62" s="9"/>
      <c r="Z62" s="9"/>
      <c r="AA62" s="9"/>
      <c r="AB62" s="9"/>
      <c r="AC62" s="9"/>
      <c r="AD62" s="9"/>
    </row>
    <row r="63" spans="1:30" x14ac:dyDescent="0.4">
      <c r="A63" s="9"/>
      <c r="B63" s="109"/>
      <c r="C63" s="109"/>
      <c r="D63" s="109"/>
      <c r="E63" s="109"/>
      <c r="F63" s="109"/>
      <c r="G63" s="109"/>
      <c r="H63" s="109"/>
      <c r="I63" s="109"/>
      <c r="J63" s="109"/>
      <c r="K63" s="109"/>
      <c r="L63" s="109"/>
      <c r="M63" s="9"/>
      <c r="N63" s="9"/>
      <c r="O63" s="9"/>
      <c r="P63" s="9"/>
      <c r="Q63" s="9"/>
      <c r="R63" s="9"/>
      <c r="S63" s="9"/>
      <c r="T63" s="9"/>
      <c r="U63" s="9"/>
      <c r="V63" s="9"/>
      <c r="W63" s="9"/>
      <c r="X63" s="9"/>
      <c r="Y63" s="9"/>
      <c r="Z63" s="9"/>
      <c r="AA63" s="9"/>
      <c r="AB63" s="9"/>
      <c r="AC63" s="9"/>
      <c r="AD63" s="9"/>
    </row>
    <row r="64" spans="1:30" x14ac:dyDescent="0.4">
      <c r="A64" s="9"/>
      <c r="B64" s="109"/>
      <c r="C64" s="109"/>
      <c r="D64" s="109"/>
      <c r="E64" s="109"/>
      <c r="F64" s="109"/>
      <c r="G64" s="109"/>
      <c r="H64" s="109"/>
      <c r="I64" s="109"/>
      <c r="J64" s="109"/>
      <c r="K64" s="109"/>
      <c r="L64" s="109"/>
      <c r="M64" s="9"/>
      <c r="N64" s="9"/>
      <c r="O64" s="9"/>
      <c r="P64" s="9"/>
      <c r="Q64" s="9"/>
      <c r="R64" s="9"/>
      <c r="S64" s="9"/>
      <c r="T64" s="9"/>
      <c r="U64" s="9"/>
      <c r="V64" s="9"/>
      <c r="W64" s="9"/>
      <c r="X64" s="9"/>
      <c r="Y64" s="9"/>
      <c r="Z64" s="9"/>
      <c r="AA64" s="9"/>
      <c r="AB64" s="9"/>
      <c r="AC64" s="9"/>
      <c r="AD64" s="9"/>
    </row>
    <row r="65" spans="1:30" x14ac:dyDescent="0.4">
      <c r="A65" s="9"/>
      <c r="B65" s="109"/>
      <c r="C65" s="109"/>
      <c r="D65" s="109"/>
      <c r="E65" s="109"/>
      <c r="F65" s="109"/>
      <c r="G65" s="109"/>
      <c r="H65" s="109"/>
      <c r="I65" s="109"/>
      <c r="J65" s="109"/>
      <c r="K65" s="109"/>
      <c r="L65" s="109"/>
      <c r="M65" s="9"/>
      <c r="N65" s="9"/>
      <c r="O65" s="9"/>
      <c r="P65" s="9"/>
      <c r="Q65" s="9"/>
      <c r="R65" s="9"/>
      <c r="S65" s="9"/>
      <c r="T65" s="9"/>
      <c r="U65" s="9"/>
      <c r="V65" s="9"/>
      <c r="W65" s="9"/>
      <c r="X65" s="9"/>
      <c r="Y65" s="9"/>
      <c r="Z65" s="9"/>
      <c r="AA65" s="9"/>
      <c r="AB65" s="9"/>
      <c r="AC65" s="9"/>
      <c r="AD65" s="9"/>
    </row>
    <row r="66" spans="1:30" x14ac:dyDescent="0.4">
      <c r="A66" s="9"/>
      <c r="B66" s="109"/>
      <c r="C66" s="109"/>
      <c r="D66" s="109"/>
      <c r="E66" s="109"/>
      <c r="F66" s="109"/>
      <c r="G66" s="109"/>
      <c r="H66" s="109"/>
      <c r="I66" s="109"/>
      <c r="J66" s="109"/>
      <c r="K66" s="109"/>
    </row>
  </sheetData>
  <sheetProtection algorithmName="SHA-512" hashValue="Oy28+ce9NebN/tcadQJuF3o/73FqYbd+skcWwE81gzFM2qighEGLmg5jLJ4MO+Sy8aUfN3Qg6IhUcml3dtXblQ==" saltValue="2p+KKlf6rCDpvTiixvUeLA==" spinCount="100000" sheet="1" objects="1" scenarios="1"/>
  <mergeCells count="7">
    <mergeCell ref="A1:A3"/>
    <mergeCell ref="B1:F3"/>
    <mergeCell ref="A14:A15"/>
    <mergeCell ref="F7:F8"/>
    <mergeCell ref="B9:F9"/>
    <mergeCell ref="A4:F6"/>
    <mergeCell ref="A11:A12"/>
  </mergeCells>
  <hyperlinks>
    <hyperlink ref="A10" location="'Online VYSIELANIE'!B2" display="Online VYSIELANIE" xr:uid="{00000000-0004-0000-0000-000000000000}"/>
    <hyperlink ref="A11" location="'STREAMING on demand'!A1" display="STREAMING on demand" xr:uid="{00000000-0004-0000-0000-000001000000}"/>
    <hyperlink ref="B10" location="'Online VYSIELANIE'!B4:B6" display="Internetová televízia" xr:uid="{00000000-0004-0000-0000-000002000000}"/>
    <hyperlink ref="C10" location="'Online VYSIELANIE'!B8:B13" display="Internetové rádio" xr:uid="{00000000-0004-0000-0000-000003000000}"/>
    <hyperlink ref="B11" location="'STREAMING on demand'!B5" display="a. BASIC SOD AUDIO " xr:uid="{00000000-0004-0000-0000-000004000000}"/>
    <hyperlink ref="C11" location="'STREAMING on demand'!B6" display="b. MEDIUM SOD AUDIO " xr:uid="{00000000-0004-0000-0000-000005000000}"/>
    <hyperlink ref="D11" location="'STREAMING on demand'!B8:B10" display="c. MAXI SOD AUDIO " xr:uid="{00000000-0004-0000-0000-000006000000}"/>
    <hyperlink ref="A13" location="OnlinePrenosUdalostiNaživo!A1:E4" display="Online PRENOS UDALOSTI naživo" xr:uid="{00000000-0004-0000-0000-000007000000}"/>
    <hyperlink ref="A14" location="DOWNLOADING!A1" display="DOWNLOADING" xr:uid="{00000000-0004-0000-0000-000008000000}"/>
    <hyperlink ref="A16" location="'HRY, APLIKÁCIE, PROGRAMY'!A1:E4" display="HRY, APLIKÁCIE, PROGRAMY" xr:uid="{00000000-0004-0000-0000-000009000000}"/>
    <hyperlink ref="A17" location="PODCASTING!A1:D9" display="PODCASTING" xr:uid="{00000000-0004-0000-0000-00000A000000}"/>
    <hyperlink ref="A18" location="'NÁJOM audiovizuálnych diel'!A1:D5" display="NÁJOM audiovizuálnych diel" xr:uid="{00000000-0004-0000-0000-00000B000000}"/>
    <hyperlink ref="E11" location="'STREAMING on demand'!B12" display="d. BASIC SOD AUDIO-VIDEO " xr:uid="{00000000-0004-0000-0000-00000C000000}"/>
    <hyperlink ref="F11" location="'STREAMING on demand'!B13" display="e. MEDIUM SOD AUDIO-VIDEO " xr:uid="{00000000-0004-0000-0000-00000D000000}"/>
    <hyperlink ref="B12" location="'STREAMING on demand'!B15:B21" display="f. MAXI SOD AUDIO-VIDEO " xr:uid="{00000000-0004-0000-0000-00000E000000}"/>
    <hyperlink ref="A19" location="'OSOBITNÉ DRUHY POUŽITIA Online'!A1" display="OSOBITNÉ druhy použitia online" xr:uid="{00000000-0004-0000-0000-00000F000000}"/>
    <hyperlink ref="C14" location="DOWNLOADING!A6:B6" display="b. BASIC DOWNLOAD AUDIO" xr:uid="{00000000-0004-0000-0000-000010000000}"/>
    <hyperlink ref="D14" location="DOWNLOADING!A7:B7" display="c. MEDIUM DOWNLOAD AUDIO" xr:uid="{00000000-0004-0000-0000-000011000000}"/>
    <hyperlink ref="E14" location="DOWNLOADING!A8:C8" display="d. MAXI DOWNLOAD AUDIO " xr:uid="{00000000-0004-0000-0000-000012000000}"/>
    <hyperlink ref="F14" location="DOWNLOADING!A10:B10" display="e. BASIC DOWNLOAD AUDIO-VIDEO" xr:uid="{00000000-0004-0000-0000-000013000000}"/>
    <hyperlink ref="B17" location="PODCASTING!B4" display="Nekomerčný podcast" xr:uid="{00000000-0004-0000-0000-000014000000}"/>
    <hyperlink ref="C17" location="PODCASTING!B6" display="a. INTRO, OUTRO Licencia" xr:uid="{00000000-0004-0000-0000-000015000000}"/>
    <hyperlink ref="D17" location="PODCASTING!B7" display="b. SPRAVODAJSKÁ PODCAST Licencia" xr:uid="{00000000-0004-0000-0000-000016000000}"/>
    <hyperlink ref="E17" location="PODCASTING!B8" display="c. VŠEOBECNÁ PODCAST Licencia" xr:uid="{00000000-0004-0000-0000-000017000000}"/>
    <hyperlink ref="F17" location="PODCASTING!B9" display="d. HUDOBNÁ PODCAST Licencia" xr:uid="{00000000-0004-0000-0000-000018000000}"/>
    <hyperlink ref="F7" location="Sadzobník!A1" display="Sadzobník" xr:uid="{00000000-0004-0000-0000-000019000000}"/>
    <hyperlink ref="B15" location="DOWNLOADING!A11:B11" display="f. MEDIUM DOWNLOAD AUDIO-VIDEO " xr:uid="{00000000-0004-0000-0000-00001A000000}"/>
    <hyperlink ref="C15" location="DOWNLOADING!A12:D14" display="g. MAXI DOWNLOAD AUDIO-VIDEO" xr:uid="{00000000-0004-0000-0000-00001B000000}"/>
    <hyperlink ref="A11:A12" location="'STREAMING on demand'!A1:F21" display="STREAMING on demand" xr:uid="{00000000-0004-0000-0000-00001C000000}"/>
    <hyperlink ref="A14:A15" location="DOWNLOADING!A1:D14" display="DOWNLOADING" xr:uid="{00000000-0004-0000-0000-00001D000000}"/>
    <hyperlink ref="B18" location="'NÁJOM audiovizuálnych diel'!B4:C4" display="Hudobné audio-video" xr:uid="{00000000-0004-0000-0000-00001E000000}"/>
    <hyperlink ref="C18" location="Úvod!B5:C5" display="Ostatné audio-video" xr:uid="{00000000-0004-0000-0000-00001F000000}"/>
    <hyperlink ref="B19" location="'OSOBITNÉ DRUHY POUŽITIA Online'!B5:B6" display="Podkresová hudba na webovej stránke" xr:uid="{00000000-0004-0000-0000-000020000000}"/>
    <hyperlink ref="C19" location="'OSOBITNÉ DRUHY POUŽITIA Online'!B9" display="Volacie tóny" xr:uid="{00000000-0004-0000-0000-000021000000}"/>
    <hyperlink ref="D19" location="'OSOBITNÉ DRUHY POUŽITIA Online'!B12:C12" display="Blog, vlog, music revirew sites" xr:uid="{00000000-0004-0000-0000-000022000000}"/>
    <hyperlink ref="B14" location="DOWNLOADING!A5:B5" display="a. MINI DOWNLOAD AUDIO" xr:uid="{00000000-0004-0000-0000-000023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208"/>
  <sheetViews>
    <sheetView workbookViewId="0">
      <selection activeCell="B9" sqref="B9"/>
    </sheetView>
  </sheetViews>
  <sheetFormatPr defaultRowHeight="14.4" x14ac:dyDescent="0.3"/>
  <cols>
    <col min="1" max="1" width="45.6640625" customWidth="1"/>
    <col min="2" max="2" width="24.88671875" customWidth="1"/>
    <col min="3" max="4" width="20.6640625" customWidth="1"/>
    <col min="5" max="5" width="9.44140625" customWidth="1"/>
    <col min="6" max="6" width="12.6640625" bestFit="1" customWidth="1"/>
  </cols>
  <sheetData>
    <row r="1" spans="1:31" x14ac:dyDescent="0.3">
      <c r="A1" s="290" t="s">
        <v>92</v>
      </c>
      <c r="B1" s="298"/>
      <c r="C1" s="298"/>
      <c r="D1" s="299"/>
      <c r="E1" s="122"/>
      <c r="F1" s="259" t="s">
        <v>93</v>
      </c>
      <c r="G1" s="2"/>
      <c r="H1" s="2"/>
      <c r="I1" s="2"/>
      <c r="J1" s="2"/>
      <c r="K1" s="2"/>
      <c r="L1" s="2"/>
      <c r="M1" s="2"/>
      <c r="N1" s="2"/>
      <c r="O1" s="2"/>
      <c r="P1" s="2"/>
      <c r="Q1" s="2"/>
      <c r="R1" s="2"/>
      <c r="S1" s="2"/>
      <c r="T1" s="2"/>
      <c r="U1" s="2"/>
      <c r="V1" s="2"/>
      <c r="W1" s="2"/>
      <c r="X1" s="2"/>
      <c r="Y1" s="2"/>
      <c r="Z1" s="2"/>
      <c r="AA1" s="2"/>
      <c r="AB1" s="2"/>
      <c r="AC1" s="2"/>
      <c r="AD1" s="2"/>
      <c r="AE1" s="2"/>
    </row>
    <row r="2" spans="1:31" ht="15.6" thickBot="1" x14ac:dyDescent="0.4">
      <c r="A2" s="297" t="s">
        <v>101</v>
      </c>
      <c r="B2" s="298"/>
      <c r="C2" s="298"/>
      <c r="D2" s="299"/>
      <c r="E2" s="122"/>
      <c r="F2" s="275"/>
      <c r="G2" s="2"/>
      <c r="H2" s="2"/>
      <c r="I2" s="2"/>
      <c r="J2" s="2"/>
      <c r="K2" s="2"/>
      <c r="L2" s="2"/>
      <c r="M2" s="2"/>
      <c r="N2" s="2"/>
      <c r="O2" s="2"/>
      <c r="P2" s="2"/>
      <c r="Q2" s="2"/>
      <c r="R2" s="2"/>
      <c r="S2" s="2"/>
      <c r="T2" s="2"/>
      <c r="U2" s="2"/>
      <c r="V2" s="2"/>
      <c r="W2" s="2"/>
      <c r="X2" s="2"/>
      <c r="Y2" s="2"/>
      <c r="Z2" s="2"/>
      <c r="AA2" s="2"/>
      <c r="AB2" s="2"/>
      <c r="AC2" s="2"/>
      <c r="AD2" s="2"/>
      <c r="AE2" s="2"/>
    </row>
    <row r="3" spans="1:31" ht="30.6" thickBot="1" x14ac:dyDescent="0.35">
      <c r="A3" s="147" t="s">
        <v>10</v>
      </c>
      <c r="B3" s="151" t="s">
        <v>108</v>
      </c>
      <c r="C3" s="151" t="s">
        <v>104</v>
      </c>
      <c r="D3" s="146" t="s">
        <v>15</v>
      </c>
      <c r="E3" s="122"/>
      <c r="F3" s="2"/>
      <c r="G3" s="2"/>
      <c r="H3" s="2"/>
      <c r="I3" s="2"/>
      <c r="J3" s="2"/>
      <c r="K3" s="2"/>
      <c r="L3" s="2"/>
      <c r="M3" s="2"/>
      <c r="N3" s="2"/>
      <c r="O3" s="2"/>
      <c r="P3" s="2"/>
      <c r="Q3" s="2"/>
      <c r="R3" s="2"/>
      <c r="S3" s="2"/>
      <c r="T3" s="2"/>
      <c r="U3" s="2"/>
      <c r="V3" s="2"/>
      <c r="W3" s="2"/>
      <c r="X3" s="2"/>
      <c r="Y3" s="2"/>
      <c r="Z3" s="2"/>
      <c r="AA3" s="2"/>
      <c r="AB3" s="2"/>
      <c r="AC3" s="2"/>
      <c r="AD3" s="2"/>
      <c r="AE3" s="2"/>
    </row>
    <row r="4" spans="1:31" ht="15" x14ac:dyDescent="0.35">
      <c r="A4" s="152" t="s">
        <v>90</v>
      </c>
      <c r="B4" s="153"/>
      <c r="C4" s="154"/>
      <c r="D4" s="155"/>
      <c r="E4" s="122"/>
      <c r="F4" s="2"/>
      <c r="G4" s="2"/>
      <c r="H4" s="2"/>
      <c r="I4" s="2"/>
      <c r="J4" s="2"/>
      <c r="K4" s="2"/>
      <c r="L4" s="2"/>
      <c r="M4" s="2"/>
      <c r="N4" s="2"/>
      <c r="O4" s="2"/>
      <c r="P4" s="2"/>
      <c r="Q4" s="2"/>
      <c r="R4" s="2"/>
      <c r="S4" s="2"/>
      <c r="T4" s="2"/>
      <c r="U4" s="2"/>
      <c r="V4" s="2"/>
      <c r="W4" s="2"/>
      <c r="X4" s="2"/>
      <c r="Y4" s="2"/>
      <c r="Z4" s="2"/>
      <c r="AA4" s="2"/>
      <c r="AB4" s="2"/>
      <c r="AC4" s="2"/>
      <c r="AD4" s="2"/>
      <c r="AE4" s="2"/>
    </row>
    <row r="5" spans="1:31" ht="16.8" x14ac:dyDescent="0.4">
      <c r="A5" s="156" t="s">
        <v>102</v>
      </c>
      <c r="B5" s="186"/>
      <c r="C5" s="4"/>
      <c r="D5" s="39" t="str">
        <f>IF(OR(B5&lt;&gt;"",C5&lt;&gt;""),MAX(B5*12.4865,(C5/10000)*12.4865),"")</f>
        <v/>
      </c>
      <c r="E5" s="122"/>
      <c r="F5" s="2"/>
      <c r="G5" s="2"/>
      <c r="H5" s="2"/>
      <c r="I5" s="2"/>
      <c r="J5" s="2"/>
      <c r="K5" s="2"/>
      <c r="L5" s="2"/>
      <c r="M5" s="2"/>
      <c r="N5" s="2"/>
      <c r="O5" s="2"/>
      <c r="P5" s="2"/>
      <c r="Q5" s="2"/>
      <c r="R5" s="2"/>
      <c r="S5" s="2"/>
      <c r="T5" s="2"/>
      <c r="U5" s="2"/>
      <c r="V5" s="2"/>
      <c r="W5" s="2"/>
      <c r="X5" s="2"/>
      <c r="Y5" s="2"/>
      <c r="Z5" s="2"/>
      <c r="AA5" s="2"/>
      <c r="AB5" s="2"/>
      <c r="AC5" s="2"/>
      <c r="AD5" s="2"/>
      <c r="AE5" s="2"/>
    </row>
    <row r="6" spans="1:31" ht="17.399999999999999" thickBot="1" x14ac:dyDescent="0.45">
      <c r="A6" s="157" t="s">
        <v>103</v>
      </c>
      <c r="B6" s="187"/>
      <c r="C6" s="158"/>
      <c r="D6" s="70" t="str">
        <f>IF(B6&lt;&gt;"",MAX(B9*6.2543,12.4865),"")</f>
        <v/>
      </c>
      <c r="E6" s="2"/>
      <c r="F6" s="2"/>
      <c r="G6" s="2"/>
      <c r="H6" s="2"/>
      <c r="I6" s="2"/>
      <c r="J6" s="2"/>
      <c r="K6" s="2"/>
      <c r="L6" s="2"/>
      <c r="M6" s="2"/>
      <c r="N6" s="2"/>
      <c r="O6" s="2"/>
      <c r="P6" s="2"/>
      <c r="Q6" s="2"/>
      <c r="R6" s="2"/>
      <c r="S6" s="2"/>
      <c r="T6" s="2"/>
      <c r="U6" s="2"/>
      <c r="V6" s="2"/>
      <c r="W6" s="2"/>
      <c r="X6" s="2"/>
      <c r="Y6" s="2"/>
      <c r="Z6" s="2"/>
      <c r="AA6" s="2"/>
      <c r="AB6" s="2"/>
      <c r="AC6" s="2"/>
      <c r="AD6" s="2"/>
      <c r="AE6" s="2"/>
    </row>
    <row r="7" spans="1:31" ht="15.6" thickBot="1" x14ac:dyDescent="0.4">
      <c r="A7" s="159"/>
      <c r="B7" s="160"/>
      <c r="C7" s="160"/>
      <c r="D7" s="76"/>
      <c r="E7" s="150"/>
      <c r="F7" s="2"/>
      <c r="G7" s="2"/>
      <c r="H7" s="2"/>
      <c r="I7" s="2"/>
      <c r="J7" s="2"/>
      <c r="K7" s="2"/>
      <c r="L7" s="2"/>
      <c r="M7" s="2"/>
      <c r="N7" s="2"/>
      <c r="O7" s="2"/>
      <c r="P7" s="2"/>
      <c r="Q7" s="2"/>
      <c r="R7" s="2"/>
      <c r="S7" s="2"/>
      <c r="T7" s="2"/>
      <c r="U7" s="2"/>
      <c r="V7" s="2"/>
      <c r="W7" s="2"/>
      <c r="X7" s="2"/>
      <c r="Y7" s="2"/>
      <c r="Z7" s="2"/>
      <c r="AA7" s="2"/>
      <c r="AB7" s="2"/>
      <c r="AC7" s="2"/>
      <c r="AD7" s="2"/>
      <c r="AE7" s="2"/>
    </row>
    <row r="8" spans="1:31" ht="15.6" thickBot="1" x14ac:dyDescent="0.35">
      <c r="A8" s="24" t="s">
        <v>10</v>
      </c>
      <c r="B8" s="27" t="s">
        <v>105</v>
      </c>
      <c r="C8" s="146" t="s">
        <v>15</v>
      </c>
      <c r="D8" s="161"/>
      <c r="E8" s="2"/>
      <c r="F8" s="2"/>
      <c r="G8" s="2"/>
      <c r="H8" s="2"/>
      <c r="I8" s="2"/>
      <c r="J8" s="2"/>
      <c r="K8" s="2"/>
      <c r="L8" s="2"/>
      <c r="M8" s="2"/>
      <c r="N8" s="2"/>
      <c r="O8" s="2"/>
      <c r="P8" s="2"/>
      <c r="Q8" s="2"/>
      <c r="R8" s="2"/>
      <c r="S8" s="2"/>
      <c r="T8" s="2"/>
      <c r="U8" s="2"/>
      <c r="V8" s="2"/>
      <c r="W8" s="2"/>
      <c r="X8" s="2"/>
      <c r="Y8" s="2"/>
      <c r="Z8" s="2"/>
      <c r="AA8" s="2"/>
      <c r="AB8" s="2"/>
      <c r="AC8" s="2"/>
      <c r="AD8" s="2"/>
      <c r="AE8" s="2"/>
    </row>
    <row r="9" spans="1:31" ht="30.6" thickBot="1" x14ac:dyDescent="0.35">
      <c r="A9" s="163" t="s">
        <v>91</v>
      </c>
      <c r="B9" s="188"/>
      <c r="C9" s="165" t="str">
        <f>IF(B9&lt;&gt;"",MAX(B9*0.1,B9*0.0998,12.4865),"")</f>
        <v/>
      </c>
      <c r="D9" s="161"/>
      <c r="E9" s="2"/>
      <c r="F9" s="2"/>
      <c r="G9" s="2"/>
      <c r="H9" s="2"/>
      <c r="I9" s="2"/>
      <c r="J9" s="2"/>
      <c r="K9" s="2"/>
      <c r="L9" s="2"/>
      <c r="M9" s="2"/>
      <c r="N9" s="2"/>
      <c r="O9" s="2"/>
      <c r="P9" s="2"/>
      <c r="Q9" s="2"/>
      <c r="R9" s="2"/>
      <c r="S9" s="2"/>
      <c r="T9" s="2"/>
      <c r="U9" s="2"/>
      <c r="V9" s="2"/>
      <c r="W9" s="2"/>
      <c r="X9" s="2"/>
      <c r="Y9" s="2"/>
      <c r="Z9" s="2"/>
      <c r="AA9" s="2"/>
      <c r="AB9" s="2"/>
      <c r="AC9" s="2"/>
      <c r="AD9" s="2"/>
      <c r="AE9" s="2"/>
    </row>
    <row r="10" spans="1:31" ht="15.6" thickBot="1" x14ac:dyDescent="0.4">
      <c r="A10" s="164"/>
      <c r="B10" s="160"/>
      <c r="C10" s="160"/>
      <c r="D10" s="16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30.6" thickBot="1" x14ac:dyDescent="0.35">
      <c r="A11" s="147" t="s">
        <v>10</v>
      </c>
      <c r="B11" s="148" t="s">
        <v>107</v>
      </c>
      <c r="C11" s="149" t="s">
        <v>106</v>
      </c>
      <c r="D11" s="146" t="s">
        <v>15</v>
      </c>
      <c r="E11" s="2"/>
      <c r="F11" s="2"/>
      <c r="G11" s="2"/>
      <c r="H11" s="2"/>
      <c r="I11" s="2"/>
      <c r="J11" s="2"/>
      <c r="K11" s="2"/>
      <c r="L11" s="2"/>
      <c r="M11" s="2"/>
      <c r="N11" s="2"/>
      <c r="O11" s="2"/>
      <c r="P11" s="2"/>
      <c r="Q11" s="2"/>
      <c r="R11" s="2"/>
      <c r="S11" s="2"/>
      <c r="T11" s="2"/>
      <c r="U11" s="2"/>
      <c r="V11" s="2"/>
      <c r="W11" s="2"/>
      <c r="X11" s="2"/>
      <c r="Y11" s="2"/>
      <c r="Z11" s="2"/>
      <c r="AA11" s="2"/>
      <c r="AB11" s="2"/>
      <c r="AC11" s="2"/>
      <c r="AD11" s="2"/>
      <c r="AE11" s="2"/>
    </row>
    <row r="12" spans="1:31" ht="60.6" thickBot="1" x14ac:dyDescent="0.35">
      <c r="A12" s="163" t="s">
        <v>111</v>
      </c>
      <c r="B12" s="189"/>
      <c r="C12" s="190"/>
      <c r="D12" s="165" t="str">
        <f>IF(OR(B12&lt;&gt;"",C12&lt;&gt;""),MAX(B12*6.2543,C12*12.4865),"")</f>
        <v/>
      </c>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x14ac:dyDescent="0.3">
      <c r="A14" s="177"/>
      <c r="B14" s="177"/>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x14ac:dyDescent="0.3">
      <c r="A15" s="287" t="s">
        <v>112</v>
      </c>
      <c r="B15" s="288"/>
      <c r="C15" s="288"/>
      <c r="D15" s="288"/>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x14ac:dyDescent="0.3">
      <c r="A16" s="287" t="s">
        <v>113</v>
      </c>
      <c r="B16" s="289"/>
      <c r="C16" s="289"/>
      <c r="D16" s="289"/>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x14ac:dyDescent="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x14ac:dyDescent="0.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1:31" x14ac:dyDescent="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1"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x14ac:dyDescent="0.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x14ac:dyDescent="0.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spans="1:31"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row r="28" spans="1:31"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row>
    <row r="29" spans="1:31"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31" x14ac:dyDescent="0.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x14ac:dyDescent="0.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x14ac:dyDescent="0.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x14ac:dyDescent="0.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1"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1"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row>
    <row r="56" spans="1:31"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row>
    <row r="57" spans="1:31"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row>
    <row r="58" spans="1:31"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row>
    <row r="59" spans="1:31"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0" spans="1:31"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row>
    <row r="61" spans="1:31"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row>
    <row r="62" spans="1:31"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row r="63" spans="1:31"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row>
    <row r="64" spans="1:31"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row>
    <row r="65" spans="1:31"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row r="66" spans="1:31"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row>
    <row r="67" spans="1:31"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row>
    <row r="68" spans="1:31"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row>
    <row r="69" spans="1:31"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spans="1:31"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spans="1:31"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spans="1:31"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spans="1:31"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spans="1:31" x14ac:dyDescent="0.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row>
    <row r="75" spans="1:31" x14ac:dyDescent="0.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spans="1:31"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spans="1:31"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spans="1:31" x14ac:dyDescent="0.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spans="1:31"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spans="1:31" x14ac:dyDescent="0.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spans="1:31" x14ac:dyDescent="0.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spans="1:31" x14ac:dyDescent="0.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spans="1:31" x14ac:dyDescent="0.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spans="1:31"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spans="1:31"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row>
    <row r="86" spans="1:31"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row>
    <row r="87" spans="1:31" x14ac:dyDescent="0.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spans="1:31"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spans="1:31"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spans="1:31"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spans="1:31"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spans="1:31"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spans="1:31"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spans="1:31"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spans="1:31"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spans="1:31"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spans="1:31"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spans="1:31"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spans="1:31"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spans="1:3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spans="1:3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spans="1:3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spans="1:3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spans="1:3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spans="1:3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spans="1:3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spans="1:3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spans="1:3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spans="1:3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spans="1:3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spans="1:3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spans="1:3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spans="1:3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spans="1:3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spans="1:3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1:3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spans="1:3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spans="1:3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1:3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1:3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1:3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1:3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1:3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1:3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1:3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1:3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1:3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1:3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1:3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spans="1:3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spans="1:3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spans="1:3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spans="1:3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spans="1:3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spans="1:3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1:3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1:3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spans="1:3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1:3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1:3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spans="1:3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spans="1:3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spans="1:3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spans="1:3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spans="1:3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spans="1:3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1:3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spans="1:3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1:3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spans="1:3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spans="1:3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1:3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spans="1:3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spans="1:3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spans="1:3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spans="1:3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spans="1:3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spans="1:3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spans="1:3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spans="1:3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spans="1:3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spans="1:3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spans="1:3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spans="1:3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spans="1:3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spans="1:3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spans="1:3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x14ac:dyDescent="0.3">
      <c r="A208" s="2"/>
      <c r="B208" s="2"/>
      <c r="C208" s="2"/>
      <c r="D208" s="2"/>
    </row>
  </sheetData>
  <sheetProtection algorithmName="SHA-512" hashValue="aaD6/nTYYWfX60t9QBNGfbU05goBOGU4dLuTOhvEMRNdmDdQOURasGIWxL9Pj02gdonsjDv3m8Lk1fG9YAsHOA==" saltValue="NpWMfZw473kZzAEfvTAGCQ==" spinCount="100000" sheet="1" objects="1" scenarios="1" selectLockedCells="1"/>
  <mergeCells count="5">
    <mergeCell ref="F1:F2"/>
    <mergeCell ref="A2:D2"/>
    <mergeCell ref="A1:D1"/>
    <mergeCell ref="A15:D15"/>
    <mergeCell ref="A16:D16"/>
  </mergeCells>
  <dataValidations count="4">
    <dataValidation type="whole" operator="greaterThanOrEqual" allowBlank="1" showInputMessage="1" showErrorMessage="1" errorTitle="Chyba" error="Položka musí obsahovať číslo." sqref="B5:C6" xr:uid="{00000000-0002-0000-0900-000000000000}">
      <formula1>0</formula1>
    </dataValidation>
    <dataValidation type="decimal" operator="greaterThanOrEqual" allowBlank="1" showInputMessage="1" showErrorMessage="1" errorTitle="Chyba" error="Položka musí obsahovať číslo." sqref="B9" xr:uid="{00000000-0002-0000-0900-000001000000}">
      <formula1>0</formula1>
    </dataValidation>
    <dataValidation type="decimal" operator="greaterThanOrEqual" allowBlank="1" showInputMessage="1" showErrorMessage="1" errorTitle="Chyba " error="Položka musí obsahovať číslo." sqref="B12" xr:uid="{00000000-0002-0000-0900-000002000000}">
      <formula1>0</formula1>
    </dataValidation>
    <dataValidation type="whole" operator="greaterThanOrEqual" allowBlank="1" showInputMessage="1" showErrorMessage="1" errorTitle="Chyba" error="Položka musí obsahovať celé číslo." sqref="C12" xr:uid="{00000000-0002-0000-0900-000003000000}">
      <formula1>0</formula1>
    </dataValidation>
  </dataValidations>
  <hyperlinks>
    <hyperlink ref="F1" location="Sadzobník!A1" display="Sadzobník" xr:uid="{00000000-0004-0000-09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598"/>
  <sheetViews>
    <sheetView workbookViewId="0">
      <pane ySplit="1" topLeftCell="A2" activePane="bottomLeft" state="frozen"/>
      <selection pane="bottomLeft" activeCell="B2" sqref="B2"/>
    </sheetView>
  </sheetViews>
  <sheetFormatPr defaultColWidth="9.109375" defaultRowHeight="16.8" x14ac:dyDescent="0.4"/>
  <cols>
    <col min="1" max="1" width="9.109375" style="10"/>
    <col min="2" max="2" width="117.44140625" style="46" customWidth="1"/>
    <col min="3" max="16384" width="9.109375" style="10"/>
  </cols>
  <sheetData>
    <row r="1" spans="1:67" ht="38.4" x14ac:dyDescent="0.45">
      <c r="A1" s="9"/>
      <c r="B1" s="204" t="s">
        <v>189</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row>
    <row r="2" spans="1:67" ht="20.25" customHeight="1" x14ac:dyDescent="0.4">
      <c r="A2" s="9"/>
      <c r="B2" s="217" t="s">
        <v>150</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row>
    <row r="3" spans="1:67" ht="39" customHeight="1" x14ac:dyDescent="0.4">
      <c r="A3" s="205" t="s">
        <v>114</v>
      </c>
      <c r="B3" s="206" t="s">
        <v>115</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row>
    <row r="4" spans="1:67" ht="30.6" x14ac:dyDescent="0.4">
      <c r="A4" s="9"/>
      <c r="B4" s="137" t="s">
        <v>116</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row>
    <row r="5" spans="1:67" ht="22.5" customHeight="1" x14ac:dyDescent="0.4">
      <c r="A5" s="9"/>
      <c r="B5" s="207" t="s">
        <v>117</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row>
    <row r="6" spans="1:67" ht="30.6" x14ac:dyDescent="0.4">
      <c r="A6" s="9"/>
      <c r="B6" s="208" t="s">
        <v>118</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7" x14ac:dyDescent="0.4">
      <c r="A7" s="9"/>
      <c r="B7" s="208" t="s">
        <v>119</v>
      </c>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row>
    <row r="8" spans="1:67" ht="30.6" x14ac:dyDescent="0.4">
      <c r="A8" s="9"/>
      <c r="B8" s="208" t="s">
        <v>120</v>
      </c>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row>
    <row r="9" spans="1:67" ht="30.6" x14ac:dyDescent="0.4">
      <c r="A9" s="9"/>
      <c r="B9" s="208" t="s">
        <v>121</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row>
    <row r="10" spans="1:67" x14ac:dyDescent="0.4">
      <c r="A10" s="9"/>
      <c r="B10" s="208" t="s">
        <v>122</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row>
    <row r="11" spans="1:67" ht="45.6" x14ac:dyDescent="0.4">
      <c r="A11" s="9"/>
      <c r="B11" s="208" t="s">
        <v>123</v>
      </c>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row>
    <row r="12" spans="1:67" ht="30.6" x14ac:dyDescent="0.4">
      <c r="A12" s="9"/>
      <c r="B12" s="208" t="s">
        <v>124</v>
      </c>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row>
    <row r="13" spans="1:67" x14ac:dyDescent="0.4">
      <c r="A13" s="9"/>
      <c r="B13" s="208" t="s">
        <v>125</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row>
    <row r="14" spans="1:67" x14ac:dyDescent="0.4">
      <c r="A14" s="9"/>
      <c r="B14" s="208" t="s">
        <v>126</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row>
    <row r="15" spans="1:67" ht="60.6" x14ac:dyDescent="0.4">
      <c r="A15" s="9"/>
      <c r="B15" s="208" t="s">
        <v>127</v>
      </c>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row>
    <row r="16" spans="1:67" x14ac:dyDescent="0.4">
      <c r="A16" s="9"/>
      <c r="B16" s="208" t="s">
        <v>128</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row>
    <row r="17" spans="1:67" x14ac:dyDescent="0.4">
      <c r="A17" s="9"/>
      <c r="B17" s="208" t="s">
        <v>130</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row>
    <row r="18" spans="1:67" ht="30.6" x14ac:dyDescent="0.4">
      <c r="A18" s="9"/>
      <c r="B18" s="208" t="s">
        <v>131</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row>
    <row r="19" spans="1:67" ht="30.6" x14ac:dyDescent="0.4">
      <c r="A19" s="9"/>
      <c r="B19" s="208" t="s">
        <v>132</v>
      </c>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row>
    <row r="20" spans="1:67" ht="45.6" x14ac:dyDescent="0.4">
      <c r="A20" s="9"/>
      <c r="B20" s="208" t="s">
        <v>133</v>
      </c>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row>
    <row r="21" spans="1:67" ht="60.6" x14ac:dyDescent="0.4">
      <c r="A21" s="9"/>
      <c r="B21" s="208" t="s">
        <v>134</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row>
    <row r="22" spans="1:67" x14ac:dyDescent="0.4">
      <c r="A22" s="9"/>
      <c r="B22" s="208" t="s">
        <v>135</v>
      </c>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row>
    <row r="23" spans="1:67" x14ac:dyDescent="0.4">
      <c r="A23" s="9"/>
      <c r="B23" s="137" t="s">
        <v>129</v>
      </c>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row>
    <row r="24" spans="1:67" ht="11.25" customHeight="1" x14ac:dyDescent="0.4">
      <c r="A24" s="9"/>
      <c r="B24" s="137"/>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x14ac:dyDescent="0.4">
      <c r="A25" s="205" t="s">
        <v>136</v>
      </c>
      <c r="B25" s="206" t="s">
        <v>15</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67" x14ac:dyDescent="0.4">
      <c r="A26" s="9"/>
      <c r="B26" s="137" t="s">
        <v>137</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row>
    <row r="27" spans="1:67" x14ac:dyDescent="0.4">
      <c r="A27" s="9"/>
      <c r="B27" s="208" t="s">
        <v>138</v>
      </c>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row>
    <row r="28" spans="1:67" x14ac:dyDescent="0.4">
      <c r="A28" s="9"/>
      <c r="B28" s="208" t="s">
        <v>139</v>
      </c>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row>
    <row r="29" spans="1:67" ht="30.6" x14ac:dyDescent="0.4">
      <c r="A29" s="9"/>
      <c r="B29" s="208" t="s">
        <v>140</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row>
    <row r="30" spans="1:67" ht="30.6" x14ac:dyDescent="0.4">
      <c r="A30" s="9"/>
      <c r="B30" s="208" t="s">
        <v>141</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row>
    <row r="31" spans="1:67" x14ac:dyDescent="0.4">
      <c r="A31" s="9"/>
      <c r="B31" s="208" t="s">
        <v>142</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row>
    <row r="32" spans="1:67" x14ac:dyDescent="0.4">
      <c r="A32" s="9"/>
      <c r="B32" s="208" t="s">
        <v>143</v>
      </c>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row>
    <row r="33" spans="1:67" ht="51" customHeight="1" x14ac:dyDescent="0.4">
      <c r="A33" s="9"/>
      <c r="B33" s="137" t="s">
        <v>144</v>
      </c>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row>
    <row r="34" spans="1:67" ht="120.6" x14ac:dyDescent="0.4">
      <c r="A34" s="9"/>
      <c r="B34" s="137" t="s">
        <v>145</v>
      </c>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row>
    <row r="35" spans="1:67" ht="30.6" x14ac:dyDescent="0.4">
      <c r="A35" s="9"/>
      <c r="B35" s="208" t="s">
        <v>146</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row>
    <row r="36" spans="1:67" x14ac:dyDescent="0.4">
      <c r="A36" s="9"/>
      <c r="B36" s="208" t="s">
        <v>148</v>
      </c>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row>
    <row r="37" spans="1:67" ht="30.6" x14ac:dyDescent="0.4">
      <c r="A37" s="9"/>
      <c r="B37" s="208" t="s">
        <v>147</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row>
    <row r="38" spans="1:67" x14ac:dyDescent="0.4">
      <c r="A38" s="9"/>
      <c r="B38" s="208" t="s">
        <v>149</v>
      </c>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row>
    <row r="39" spans="1:67" x14ac:dyDescent="0.4">
      <c r="A39" s="9"/>
      <c r="B39" s="10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row>
    <row r="40" spans="1:67" x14ac:dyDescent="0.4">
      <c r="A40" s="209" t="s">
        <v>151</v>
      </c>
      <c r="B40" s="210" t="s">
        <v>155</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row>
    <row r="41" spans="1:67" x14ac:dyDescent="0.4">
      <c r="A41" s="209" t="s">
        <v>156</v>
      </c>
      <c r="B41" s="210" t="s">
        <v>152</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row>
    <row r="42" spans="1:67" ht="75.599999999999994" x14ac:dyDescent="0.4">
      <c r="A42" s="9"/>
      <c r="B42" s="137" t="s">
        <v>153</v>
      </c>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row>
    <row r="43" spans="1:67" x14ac:dyDescent="0.4">
      <c r="A43" s="9"/>
      <c r="B43" s="10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row>
    <row r="44" spans="1:67" x14ac:dyDescent="0.4">
      <c r="A44" s="212" t="s">
        <v>154</v>
      </c>
      <c r="B44" s="210" t="s">
        <v>0</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row>
    <row r="45" spans="1:67" x14ac:dyDescent="0.4">
      <c r="A45" s="211" t="s">
        <v>157</v>
      </c>
      <c r="B45" s="213" t="s">
        <v>160</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row>
    <row r="46" spans="1:67" x14ac:dyDescent="0.4">
      <c r="A46" s="9"/>
      <c r="B46" s="137" t="s">
        <v>158</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row>
    <row r="47" spans="1:67" x14ac:dyDescent="0.4">
      <c r="A47" s="211" t="s">
        <v>159</v>
      </c>
      <c r="B47" s="213" t="s">
        <v>164</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row>
    <row r="48" spans="1:67" x14ac:dyDescent="0.4">
      <c r="A48" s="9"/>
      <c r="B48" s="137" t="s">
        <v>173</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row>
    <row r="49" spans="1:67" x14ac:dyDescent="0.4">
      <c r="A49" s="211" t="s">
        <v>161</v>
      </c>
      <c r="B49" s="213" t="s">
        <v>162</v>
      </c>
      <c r="C49" s="75"/>
      <c r="D49" s="75"/>
      <c r="E49" s="75"/>
      <c r="F49" s="75"/>
      <c r="G49" s="75"/>
      <c r="H49" s="75"/>
      <c r="I49" s="75"/>
      <c r="J49" s="75"/>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row>
    <row r="50" spans="1:67" x14ac:dyDescent="0.4">
      <c r="A50" s="75"/>
      <c r="B50" s="137" t="s">
        <v>174</v>
      </c>
      <c r="C50" s="75"/>
      <c r="D50" s="75"/>
      <c r="E50" s="75"/>
      <c r="F50" s="75"/>
      <c r="G50" s="75"/>
      <c r="H50" s="75"/>
      <c r="I50" s="75"/>
      <c r="J50" s="75"/>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row>
    <row r="51" spans="1:67" ht="21" customHeight="1" x14ac:dyDescent="0.4">
      <c r="A51" s="212" t="s">
        <v>163</v>
      </c>
      <c r="B51" s="210" t="s">
        <v>1</v>
      </c>
      <c r="C51" s="75"/>
      <c r="D51" s="75"/>
      <c r="E51" s="75"/>
      <c r="F51" s="75"/>
      <c r="G51" s="75"/>
      <c r="H51" s="75"/>
      <c r="I51" s="75"/>
      <c r="J51" s="75"/>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row>
    <row r="52" spans="1:67" x14ac:dyDescent="0.4">
      <c r="A52" s="211" t="s">
        <v>157</v>
      </c>
      <c r="B52" s="139" t="s">
        <v>165</v>
      </c>
      <c r="C52" s="75"/>
      <c r="D52" s="75"/>
      <c r="E52" s="75"/>
      <c r="F52" s="75"/>
      <c r="G52" s="75"/>
      <c r="H52" s="75"/>
      <c r="I52" s="75"/>
      <c r="J52" s="75"/>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row>
    <row r="53" spans="1:67" x14ac:dyDescent="0.4">
      <c r="A53" s="214" t="s">
        <v>166</v>
      </c>
      <c r="B53" s="215" t="s">
        <v>172</v>
      </c>
      <c r="C53" s="75"/>
      <c r="D53" s="75"/>
      <c r="E53" s="75"/>
      <c r="F53" s="75"/>
      <c r="G53" s="75"/>
      <c r="H53" s="75"/>
      <c r="I53" s="75"/>
      <c r="J53" s="75"/>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row>
    <row r="54" spans="1:67" ht="30.6" x14ac:dyDescent="0.4">
      <c r="A54" s="216" t="s">
        <v>167</v>
      </c>
      <c r="B54" s="215" t="s">
        <v>168</v>
      </c>
      <c r="C54" s="75"/>
      <c r="D54" s="75"/>
      <c r="E54" s="75"/>
      <c r="F54" s="75"/>
      <c r="G54" s="75"/>
      <c r="H54" s="75"/>
      <c r="I54" s="75"/>
      <c r="J54" s="75"/>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row>
    <row r="55" spans="1:67" x14ac:dyDescent="0.4">
      <c r="A55" s="211" t="s">
        <v>159</v>
      </c>
      <c r="B55" s="139" t="s">
        <v>169</v>
      </c>
      <c r="C55" s="75"/>
      <c r="D55" s="75"/>
      <c r="E55" s="75"/>
      <c r="F55" s="75"/>
      <c r="G55" s="75"/>
      <c r="H55" s="75"/>
      <c r="I55" s="75"/>
      <c r="J55" s="75"/>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row>
    <row r="56" spans="1:67" x14ac:dyDescent="0.4">
      <c r="A56" s="214" t="s">
        <v>166</v>
      </c>
      <c r="B56" s="215" t="s">
        <v>171</v>
      </c>
      <c r="C56" s="75"/>
      <c r="D56" s="75"/>
      <c r="E56" s="75"/>
      <c r="F56" s="75"/>
      <c r="G56" s="75"/>
      <c r="H56" s="75"/>
      <c r="I56" s="75"/>
      <c r="J56" s="75"/>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row>
    <row r="57" spans="1:67" ht="30.6" x14ac:dyDescent="0.4">
      <c r="A57" s="216" t="s">
        <v>167</v>
      </c>
      <c r="B57" s="215" t="s">
        <v>246</v>
      </c>
      <c r="C57" s="75"/>
      <c r="D57" s="75"/>
      <c r="E57" s="75"/>
      <c r="F57" s="75"/>
      <c r="G57" s="75"/>
      <c r="H57" s="75"/>
      <c r="I57" s="75"/>
      <c r="J57" s="75"/>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row>
    <row r="58" spans="1:67" x14ac:dyDescent="0.4">
      <c r="A58" s="211" t="s">
        <v>161</v>
      </c>
      <c r="B58" s="139" t="s">
        <v>170</v>
      </c>
      <c r="C58" s="75"/>
      <c r="D58" s="75"/>
      <c r="E58" s="75"/>
      <c r="F58" s="75"/>
      <c r="G58" s="75"/>
      <c r="H58" s="75"/>
      <c r="I58" s="75"/>
      <c r="J58" s="75"/>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row>
    <row r="59" spans="1:67" x14ac:dyDescent="0.4">
      <c r="A59" s="214" t="s">
        <v>166</v>
      </c>
      <c r="B59" s="215" t="s">
        <v>247</v>
      </c>
      <c r="C59" s="75"/>
      <c r="D59" s="75"/>
      <c r="E59" s="75"/>
      <c r="F59" s="75"/>
      <c r="G59" s="75"/>
      <c r="H59" s="75"/>
      <c r="I59" s="75"/>
      <c r="J59" s="75"/>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row>
    <row r="60" spans="1:67" ht="30.6" x14ac:dyDescent="0.4">
      <c r="A60" s="216" t="s">
        <v>167</v>
      </c>
      <c r="B60" s="215" t="s">
        <v>248</v>
      </c>
      <c r="C60" s="75"/>
      <c r="D60" s="75"/>
      <c r="E60" s="75"/>
      <c r="F60" s="75"/>
      <c r="G60" s="75"/>
      <c r="H60" s="75"/>
      <c r="I60" s="75"/>
      <c r="J60" s="75"/>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row>
    <row r="61" spans="1:67" ht="78" customHeight="1" x14ac:dyDescent="0.4">
      <c r="A61" s="75"/>
      <c r="B61" s="137" t="s">
        <v>175</v>
      </c>
      <c r="C61" s="75"/>
      <c r="D61" s="75"/>
      <c r="E61" s="75"/>
      <c r="F61" s="75"/>
      <c r="G61" s="75"/>
      <c r="H61" s="75"/>
      <c r="I61" s="75"/>
      <c r="J61" s="75"/>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row>
    <row r="62" spans="1:67" x14ac:dyDescent="0.4">
      <c r="A62" s="75"/>
      <c r="B62" s="137"/>
      <c r="C62" s="75"/>
      <c r="D62" s="75"/>
      <c r="E62" s="75"/>
      <c r="F62" s="75"/>
      <c r="G62" s="75"/>
      <c r="H62" s="75"/>
      <c r="I62" s="75"/>
      <c r="J62" s="75"/>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row>
    <row r="63" spans="1:67" x14ac:dyDescent="0.4">
      <c r="A63" s="212" t="s">
        <v>176</v>
      </c>
      <c r="B63" s="210" t="s">
        <v>177</v>
      </c>
      <c r="C63" s="75"/>
      <c r="D63" s="75"/>
      <c r="E63" s="75"/>
      <c r="F63" s="75"/>
      <c r="G63" s="75"/>
      <c r="H63" s="75"/>
      <c r="I63" s="75"/>
      <c r="J63" s="75"/>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row>
    <row r="64" spans="1:67" ht="90.6" x14ac:dyDescent="0.4">
      <c r="A64" s="75"/>
      <c r="B64" s="137" t="s">
        <v>179</v>
      </c>
      <c r="C64" s="75"/>
      <c r="D64" s="75"/>
      <c r="E64" s="75"/>
      <c r="F64" s="75"/>
      <c r="G64" s="75"/>
      <c r="H64" s="75"/>
      <c r="I64" s="75"/>
      <c r="J64" s="75"/>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row>
    <row r="65" spans="1:67" x14ac:dyDescent="0.4">
      <c r="A65" s="75"/>
      <c r="B65" s="137" t="s">
        <v>178</v>
      </c>
      <c r="C65" s="75"/>
      <c r="D65" s="75"/>
      <c r="E65" s="75"/>
      <c r="F65" s="75"/>
      <c r="G65" s="75"/>
      <c r="H65" s="75"/>
      <c r="I65" s="75"/>
      <c r="J65" s="75"/>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row>
    <row r="66" spans="1:67" x14ac:dyDescent="0.4">
      <c r="A66" s="211" t="s">
        <v>157</v>
      </c>
      <c r="B66" s="139" t="s">
        <v>180</v>
      </c>
      <c r="C66" s="75"/>
      <c r="D66" s="75"/>
      <c r="E66" s="75"/>
      <c r="F66" s="75"/>
      <c r="G66" s="75"/>
      <c r="H66" s="75"/>
      <c r="I66" s="75"/>
      <c r="J66" s="75"/>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row>
    <row r="67" spans="1:67" x14ac:dyDescent="0.4">
      <c r="A67" s="211" t="s">
        <v>159</v>
      </c>
      <c r="B67" s="139" t="s">
        <v>200</v>
      </c>
      <c r="C67" s="75"/>
      <c r="D67" s="75"/>
      <c r="E67" s="75"/>
      <c r="F67" s="75"/>
      <c r="G67" s="75"/>
      <c r="H67" s="75"/>
      <c r="I67" s="75"/>
      <c r="J67" s="75"/>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row>
    <row r="68" spans="1:67" x14ac:dyDescent="0.4">
      <c r="A68" s="218" t="s">
        <v>161</v>
      </c>
      <c r="B68" s="213" t="s">
        <v>181</v>
      </c>
      <c r="C68" s="75"/>
      <c r="D68" s="75"/>
      <c r="E68" s="75"/>
      <c r="F68" s="75"/>
      <c r="G68" s="75"/>
      <c r="H68" s="75"/>
      <c r="I68" s="75"/>
      <c r="J68" s="75"/>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row>
    <row r="69" spans="1:67" x14ac:dyDescent="0.4">
      <c r="A69" s="214" t="s">
        <v>166</v>
      </c>
      <c r="B69" s="215" t="s">
        <v>183</v>
      </c>
      <c r="C69" s="75"/>
      <c r="D69" s="75"/>
      <c r="E69" s="75"/>
      <c r="F69" s="75"/>
      <c r="G69" s="75"/>
      <c r="H69" s="75"/>
      <c r="I69" s="75"/>
      <c r="J69" s="75"/>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row>
    <row r="70" spans="1:67" ht="30.6" x14ac:dyDescent="0.4">
      <c r="A70" s="216" t="s">
        <v>167</v>
      </c>
      <c r="B70" s="215" t="s">
        <v>199</v>
      </c>
      <c r="C70" s="75"/>
      <c r="D70" s="75"/>
      <c r="E70" s="75"/>
      <c r="F70" s="75"/>
      <c r="G70" s="75"/>
      <c r="H70" s="75"/>
      <c r="I70" s="75"/>
      <c r="J70" s="75"/>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row>
    <row r="71" spans="1:67" ht="30.6" x14ac:dyDescent="0.4">
      <c r="A71" s="216" t="s">
        <v>182</v>
      </c>
      <c r="B71" s="215" t="s">
        <v>184</v>
      </c>
      <c r="C71" s="75"/>
      <c r="D71" s="75"/>
      <c r="E71" s="75"/>
      <c r="F71" s="75"/>
      <c r="G71" s="75"/>
      <c r="H71" s="75"/>
      <c r="I71" s="75"/>
      <c r="J71" s="75"/>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row>
    <row r="72" spans="1:67" x14ac:dyDescent="0.4">
      <c r="A72" s="211" t="s">
        <v>185</v>
      </c>
      <c r="B72" s="139" t="s">
        <v>201</v>
      </c>
      <c r="C72" s="75"/>
      <c r="D72" s="75"/>
      <c r="E72" s="75"/>
      <c r="F72" s="75"/>
      <c r="G72" s="75"/>
      <c r="H72" s="75"/>
      <c r="I72" s="75"/>
      <c r="J72" s="75"/>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row>
    <row r="73" spans="1:67" x14ac:dyDescent="0.4">
      <c r="A73" s="211" t="s">
        <v>186</v>
      </c>
      <c r="B73" s="139" t="s">
        <v>202</v>
      </c>
      <c r="C73" s="75"/>
      <c r="D73" s="75"/>
      <c r="E73" s="75"/>
      <c r="F73" s="75"/>
      <c r="G73" s="75"/>
      <c r="H73" s="75"/>
      <c r="I73" s="75"/>
      <c r="J73" s="75"/>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row>
    <row r="74" spans="1:67" x14ac:dyDescent="0.4">
      <c r="A74" s="211" t="s">
        <v>187</v>
      </c>
      <c r="B74" s="213" t="s">
        <v>188</v>
      </c>
      <c r="C74" s="75"/>
      <c r="D74" s="75"/>
      <c r="E74" s="75"/>
      <c r="F74" s="75"/>
      <c r="G74" s="75"/>
      <c r="H74" s="75"/>
      <c r="I74" s="75"/>
      <c r="J74" s="75"/>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row>
    <row r="75" spans="1:67" ht="32.1" customHeight="1" x14ac:dyDescent="0.4">
      <c r="A75" s="216" t="s">
        <v>166</v>
      </c>
      <c r="B75" s="215" t="s">
        <v>194</v>
      </c>
      <c r="C75" s="75"/>
      <c r="D75" s="75"/>
      <c r="E75" s="75"/>
      <c r="F75" s="75"/>
      <c r="G75" s="75"/>
      <c r="H75" s="75"/>
      <c r="I75" s="75"/>
      <c r="J75" s="75"/>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row>
    <row r="76" spans="1:67" ht="32.1" customHeight="1" x14ac:dyDescent="0.4">
      <c r="A76" s="216" t="s">
        <v>167</v>
      </c>
      <c r="B76" s="215" t="s">
        <v>198</v>
      </c>
      <c r="C76" s="75"/>
      <c r="D76" s="75"/>
      <c r="E76" s="75"/>
      <c r="F76" s="75"/>
      <c r="G76" s="75"/>
      <c r="H76" s="75"/>
      <c r="I76" s="75"/>
      <c r="J76" s="75"/>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row>
    <row r="77" spans="1:67" ht="45" customHeight="1" x14ac:dyDescent="0.4">
      <c r="A77" s="216" t="s">
        <v>182</v>
      </c>
      <c r="B77" s="215" t="s">
        <v>195</v>
      </c>
      <c r="C77" s="75"/>
      <c r="D77" s="75"/>
      <c r="E77" s="75"/>
      <c r="F77" s="75"/>
      <c r="G77" s="75"/>
      <c r="H77" s="75"/>
      <c r="I77" s="75"/>
      <c r="J77" s="75"/>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row>
    <row r="78" spans="1:67" ht="32.1" customHeight="1" x14ac:dyDescent="0.4">
      <c r="A78" s="216" t="s">
        <v>190</v>
      </c>
      <c r="B78" s="215" t="s">
        <v>196</v>
      </c>
      <c r="C78" s="75"/>
      <c r="D78" s="75"/>
      <c r="E78" s="75"/>
      <c r="F78" s="75"/>
      <c r="G78" s="75"/>
      <c r="H78" s="75"/>
      <c r="I78" s="75"/>
      <c r="J78" s="75"/>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row>
    <row r="79" spans="1:67" ht="32.1" customHeight="1" x14ac:dyDescent="0.4">
      <c r="A79" s="216" t="s">
        <v>191</v>
      </c>
      <c r="B79" s="215" t="s">
        <v>197</v>
      </c>
      <c r="C79" s="75"/>
      <c r="D79" s="75"/>
      <c r="E79" s="75"/>
      <c r="F79" s="75"/>
      <c r="G79" s="75"/>
      <c r="H79" s="75"/>
      <c r="I79" s="75"/>
      <c r="J79" s="75"/>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row>
    <row r="80" spans="1:67" ht="45" customHeight="1" x14ac:dyDescent="0.4">
      <c r="A80" s="216" t="s">
        <v>192</v>
      </c>
      <c r="B80" s="215" t="s">
        <v>203</v>
      </c>
      <c r="C80" s="75"/>
      <c r="D80" s="75"/>
      <c r="E80" s="75"/>
      <c r="F80" s="75"/>
      <c r="G80" s="75"/>
      <c r="H80" s="75"/>
      <c r="I80" s="75"/>
      <c r="J80" s="75"/>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row>
    <row r="81" spans="1:67" ht="45" customHeight="1" x14ac:dyDescent="0.4">
      <c r="A81" s="216" t="s">
        <v>193</v>
      </c>
      <c r="B81" s="215" t="s">
        <v>204</v>
      </c>
      <c r="C81" s="75"/>
      <c r="D81" s="75"/>
      <c r="E81" s="75"/>
      <c r="F81" s="75"/>
      <c r="G81" s="75"/>
      <c r="H81" s="75"/>
      <c r="I81" s="75"/>
      <c r="J81" s="75"/>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row>
    <row r="82" spans="1:67" ht="53.25" customHeight="1" x14ac:dyDescent="0.4">
      <c r="A82" s="75"/>
      <c r="B82" s="137" t="s">
        <v>205</v>
      </c>
      <c r="C82" s="75"/>
      <c r="D82" s="75"/>
      <c r="E82" s="75"/>
      <c r="F82" s="75"/>
      <c r="G82" s="75"/>
      <c r="H82" s="75"/>
      <c r="I82" s="75"/>
      <c r="J82" s="75"/>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row>
    <row r="83" spans="1:67" x14ac:dyDescent="0.4">
      <c r="A83" s="75"/>
      <c r="B83" s="137"/>
      <c r="C83" s="75"/>
      <c r="D83" s="75"/>
      <c r="E83" s="75"/>
      <c r="F83" s="75"/>
      <c r="G83" s="75"/>
      <c r="H83" s="75"/>
      <c r="I83" s="75"/>
      <c r="J83" s="75"/>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row>
    <row r="84" spans="1:67" x14ac:dyDescent="0.4">
      <c r="A84" s="209" t="s">
        <v>206</v>
      </c>
      <c r="B84" s="210" t="s">
        <v>207</v>
      </c>
      <c r="C84" s="75"/>
      <c r="D84" s="75"/>
      <c r="E84" s="75"/>
      <c r="F84" s="75"/>
      <c r="G84" s="75"/>
      <c r="H84" s="75"/>
      <c r="I84" s="75"/>
      <c r="J84" s="75"/>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row>
    <row r="85" spans="1:67" ht="45" customHeight="1" x14ac:dyDescent="0.4">
      <c r="A85" s="75"/>
      <c r="B85" s="137" t="s">
        <v>208</v>
      </c>
      <c r="C85" s="75"/>
      <c r="D85" s="75"/>
      <c r="E85" s="75"/>
      <c r="F85" s="75"/>
      <c r="G85" s="75"/>
      <c r="H85" s="75"/>
      <c r="I85" s="75"/>
      <c r="J85" s="75"/>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row>
    <row r="86" spans="1:67" x14ac:dyDescent="0.4">
      <c r="A86" s="75"/>
      <c r="B86" s="137"/>
      <c r="C86" s="75"/>
      <c r="D86" s="75"/>
      <c r="E86" s="75"/>
      <c r="F86" s="75"/>
      <c r="G86" s="75"/>
      <c r="H86" s="75"/>
      <c r="I86" s="75"/>
      <c r="J86" s="75"/>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row>
    <row r="87" spans="1:67" x14ac:dyDescent="0.4">
      <c r="A87" s="209" t="s">
        <v>209</v>
      </c>
      <c r="B87" s="210" t="s">
        <v>5</v>
      </c>
      <c r="C87" s="75"/>
      <c r="D87" s="75"/>
      <c r="E87" s="75"/>
      <c r="F87" s="75"/>
      <c r="G87" s="75"/>
      <c r="H87" s="75"/>
      <c r="I87" s="75"/>
      <c r="J87" s="75"/>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row>
    <row r="88" spans="1:67" ht="75.599999999999994" x14ac:dyDescent="0.4">
      <c r="A88" s="75"/>
      <c r="B88" s="137" t="s">
        <v>210</v>
      </c>
      <c r="C88" s="75"/>
      <c r="D88" s="75"/>
      <c r="E88" s="75"/>
      <c r="F88" s="75"/>
      <c r="G88" s="75"/>
      <c r="H88" s="75"/>
      <c r="I88" s="75"/>
      <c r="J88" s="75"/>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row>
    <row r="89" spans="1:67" x14ac:dyDescent="0.4">
      <c r="A89" s="211" t="s">
        <v>157</v>
      </c>
      <c r="B89" s="139" t="s">
        <v>212</v>
      </c>
      <c r="C89" s="75"/>
      <c r="D89" s="75"/>
      <c r="E89" s="75"/>
      <c r="F89" s="75"/>
      <c r="G89" s="75"/>
      <c r="H89" s="75"/>
      <c r="I89" s="75"/>
      <c r="J89" s="75"/>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row>
    <row r="90" spans="1:67" x14ac:dyDescent="0.4">
      <c r="A90" s="211" t="s">
        <v>159</v>
      </c>
      <c r="B90" s="139" t="s">
        <v>249</v>
      </c>
      <c r="C90" s="75"/>
      <c r="D90" s="75"/>
      <c r="E90" s="75"/>
      <c r="F90" s="75"/>
      <c r="G90" s="75"/>
      <c r="H90" s="75"/>
      <c r="I90" s="75"/>
      <c r="J90" s="75"/>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row>
    <row r="91" spans="1:67" x14ac:dyDescent="0.4">
      <c r="A91" s="211" t="s">
        <v>161</v>
      </c>
      <c r="B91" s="139" t="s">
        <v>250</v>
      </c>
      <c r="C91" s="75"/>
      <c r="D91" s="75"/>
      <c r="E91" s="75"/>
      <c r="F91" s="75"/>
      <c r="G91" s="75"/>
      <c r="H91" s="75"/>
      <c r="I91" s="75"/>
      <c r="J91" s="75"/>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row>
    <row r="92" spans="1:67" ht="45.6" x14ac:dyDescent="0.4">
      <c r="A92" s="219" t="s">
        <v>185</v>
      </c>
      <c r="B92" s="139" t="s">
        <v>251</v>
      </c>
      <c r="C92" s="75"/>
      <c r="D92" s="75"/>
      <c r="E92" s="75"/>
      <c r="F92" s="75"/>
      <c r="G92" s="75"/>
      <c r="H92" s="75"/>
      <c r="I92" s="75"/>
      <c r="J92" s="75"/>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row>
    <row r="93" spans="1:67" x14ac:dyDescent="0.4">
      <c r="A93" s="219" t="s">
        <v>186</v>
      </c>
      <c r="B93" s="139" t="s">
        <v>222</v>
      </c>
      <c r="C93" s="75"/>
      <c r="D93" s="75"/>
      <c r="E93" s="75"/>
      <c r="F93" s="75"/>
      <c r="G93" s="75"/>
      <c r="H93" s="75"/>
      <c r="I93" s="75"/>
      <c r="J93" s="75"/>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row>
    <row r="94" spans="1:67" x14ac:dyDescent="0.4">
      <c r="A94" s="219" t="s">
        <v>187</v>
      </c>
      <c r="B94" s="139" t="s">
        <v>223</v>
      </c>
      <c r="C94" s="75"/>
      <c r="D94" s="75"/>
      <c r="E94" s="75"/>
      <c r="F94" s="75"/>
      <c r="G94" s="75"/>
      <c r="H94" s="75"/>
      <c r="I94" s="75"/>
      <c r="J94" s="75"/>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row>
    <row r="95" spans="1:67" x14ac:dyDescent="0.4">
      <c r="A95" s="219" t="s">
        <v>211</v>
      </c>
      <c r="B95" s="139" t="s">
        <v>213</v>
      </c>
      <c r="C95" s="75"/>
      <c r="D95" s="75"/>
      <c r="E95" s="75"/>
      <c r="F95" s="75"/>
      <c r="G95" s="75"/>
      <c r="H95" s="75"/>
      <c r="I95" s="75"/>
      <c r="J95" s="75"/>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row>
    <row r="96" spans="1:67" ht="45" customHeight="1" x14ac:dyDescent="0.4">
      <c r="A96" s="216" t="s">
        <v>166</v>
      </c>
      <c r="B96" s="215" t="s">
        <v>214</v>
      </c>
      <c r="C96" s="75"/>
      <c r="D96" s="75"/>
      <c r="E96" s="75"/>
      <c r="F96" s="75"/>
      <c r="G96" s="75"/>
      <c r="H96" s="75"/>
      <c r="I96" s="75"/>
      <c r="J96" s="75"/>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row>
    <row r="97" spans="1:67" ht="30.6" x14ac:dyDescent="0.4">
      <c r="A97" s="216" t="s">
        <v>167</v>
      </c>
      <c r="B97" s="215" t="s">
        <v>215</v>
      </c>
      <c r="C97" s="75"/>
      <c r="D97" s="75"/>
      <c r="E97" s="75"/>
      <c r="F97" s="75"/>
      <c r="G97" s="75"/>
      <c r="H97" s="75"/>
      <c r="I97" s="75"/>
      <c r="J97" s="75"/>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row>
    <row r="98" spans="1:67" x14ac:dyDescent="0.4">
      <c r="A98" s="75"/>
      <c r="B98" s="137"/>
      <c r="C98" s="75"/>
      <c r="D98" s="75"/>
      <c r="E98" s="75"/>
      <c r="F98" s="75"/>
      <c r="G98" s="75"/>
      <c r="H98" s="75"/>
      <c r="I98" s="75"/>
      <c r="J98" s="75"/>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row>
    <row r="99" spans="1:67" ht="75.599999999999994" x14ac:dyDescent="0.4">
      <c r="A99" s="75"/>
      <c r="B99" s="137" t="s">
        <v>216</v>
      </c>
      <c r="C99" s="75"/>
      <c r="D99" s="75"/>
      <c r="E99" s="75"/>
      <c r="F99" s="75"/>
      <c r="G99" s="75"/>
      <c r="H99" s="75"/>
      <c r="I99" s="75"/>
      <c r="J99" s="75"/>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row>
    <row r="100" spans="1:67" ht="12" customHeight="1" x14ac:dyDescent="0.4">
      <c r="A100" s="75"/>
      <c r="B100" s="137"/>
      <c r="C100" s="75"/>
      <c r="D100" s="75"/>
      <c r="E100" s="75"/>
      <c r="F100" s="75"/>
      <c r="G100" s="75"/>
      <c r="H100" s="75"/>
      <c r="I100" s="75"/>
      <c r="J100" s="75"/>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row>
    <row r="101" spans="1:67" x14ac:dyDescent="0.4">
      <c r="A101" s="209" t="s">
        <v>217</v>
      </c>
      <c r="B101" s="210" t="s">
        <v>218</v>
      </c>
      <c r="C101" s="75"/>
      <c r="D101" s="75"/>
      <c r="E101" s="75"/>
      <c r="F101" s="75"/>
      <c r="G101" s="75"/>
      <c r="H101" s="75"/>
      <c r="I101" s="75"/>
      <c r="J101" s="75"/>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row>
    <row r="102" spans="1:67" ht="135.6" x14ac:dyDescent="0.4">
      <c r="A102" s="75"/>
      <c r="B102" s="137" t="s">
        <v>219</v>
      </c>
      <c r="C102" s="75"/>
      <c r="D102" s="75"/>
      <c r="E102" s="75"/>
      <c r="F102" s="75"/>
      <c r="G102" s="75"/>
      <c r="H102" s="75"/>
      <c r="I102" s="75"/>
      <c r="J102" s="75"/>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row>
    <row r="103" spans="1:67" ht="13.5" customHeight="1" x14ac:dyDescent="0.4">
      <c r="A103" s="75"/>
      <c r="B103" s="137"/>
      <c r="C103" s="75"/>
      <c r="D103" s="75"/>
      <c r="E103" s="75"/>
      <c r="F103" s="75"/>
      <c r="G103" s="75"/>
      <c r="H103" s="75"/>
      <c r="I103" s="75"/>
      <c r="J103" s="75"/>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row>
    <row r="104" spans="1:67" x14ac:dyDescent="0.4">
      <c r="A104" s="209" t="s">
        <v>220</v>
      </c>
      <c r="B104" s="210" t="s">
        <v>7</v>
      </c>
      <c r="C104" s="75"/>
      <c r="D104" s="75"/>
      <c r="E104" s="75"/>
      <c r="F104" s="75"/>
      <c r="G104" s="75"/>
      <c r="H104" s="75"/>
      <c r="I104" s="75"/>
      <c r="J104" s="75"/>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row>
    <row r="105" spans="1:67" ht="75.599999999999994" x14ac:dyDescent="0.4">
      <c r="A105" s="75"/>
      <c r="B105" s="137" t="s">
        <v>221</v>
      </c>
      <c r="C105" s="75"/>
      <c r="D105" s="75"/>
      <c r="E105" s="75"/>
      <c r="F105" s="75"/>
      <c r="G105" s="75"/>
      <c r="H105" s="75"/>
      <c r="I105" s="75"/>
      <c r="J105" s="75"/>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row>
    <row r="106" spans="1:67" ht="30.6" x14ac:dyDescent="0.4">
      <c r="A106" s="221" t="s">
        <v>114</v>
      </c>
      <c r="B106" s="137" t="s">
        <v>224</v>
      </c>
      <c r="C106" s="75"/>
      <c r="D106" s="75"/>
      <c r="E106" s="75"/>
      <c r="F106" s="75"/>
      <c r="G106" s="75"/>
      <c r="H106" s="75"/>
      <c r="I106" s="75"/>
      <c r="J106" s="75"/>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row>
    <row r="107" spans="1:67" x14ac:dyDescent="0.4">
      <c r="A107" s="221" t="s">
        <v>136</v>
      </c>
      <c r="B107" s="137" t="s">
        <v>225</v>
      </c>
      <c r="C107" s="75"/>
      <c r="D107" s="75"/>
      <c r="E107" s="75"/>
      <c r="F107" s="75"/>
      <c r="G107" s="75"/>
      <c r="H107" s="75"/>
      <c r="I107" s="75"/>
      <c r="J107" s="75"/>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row>
    <row r="108" spans="1:67" x14ac:dyDescent="0.4">
      <c r="A108" s="220" t="s">
        <v>157</v>
      </c>
      <c r="B108" s="208" t="s">
        <v>256</v>
      </c>
      <c r="C108" s="75"/>
      <c r="D108" s="75"/>
      <c r="E108" s="75"/>
      <c r="F108" s="75"/>
      <c r="G108" s="75"/>
      <c r="H108" s="75"/>
      <c r="I108" s="75"/>
      <c r="J108" s="75"/>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row>
    <row r="109" spans="1:67" ht="30" x14ac:dyDescent="0.4">
      <c r="A109" s="220" t="s">
        <v>159</v>
      </c>
      <c r="B109" s="229" t="s">
        <v>226</v>
      </c>
      <c r="C109" s="75"/>
      <c r="D109" s="75"/>
      <c r="E109" s="75"/>
      <c r="F109" s="75"/>
      <c r="G109" s="75"/>
      <c r="H109" s="75"/>
      <c r="I109" s="75"/>
      <c r="J109" s="75"/>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row>
    <row r="110" spans="1:67" ht="30" x14ac:dyDescent="0.4">
      <c r="A110" s="220" t="s">
        <v>161</v>
      </c>
      <c r="B110" s="229" t="s">
        <v>257</v>
      </c>
      <c r="C110" s="75"/>
      <c r="D110" s="75"/>
      <c r="E110" s="75"/>
      <c r="F110" s="75"/>
      <c r="G110" s="75"/>
      <c r="H110" s="75"/>
      <c r="I110" s="75"/>
      <c r="J110" s="75"/>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row>
    <row r="111" spans="1:67" ht="30" x14ac:dyDescent="0.4">
      <c r="A111" s="220" t="s">
        <v>185</v>
      </c>
      <c r="B111" s="229" t="s">
        <v>227</v>
      </c>
      <c r="C111" s="75"/>
      <c r="D111" s="75"/>
      <c r="E111" s="75"/>
      <c r="F111" s="75"/>
      <c r="G111" s="75"/>
      <c r="H111" s="75"/>
      <c r="I111" s="75"/>
      <c r="J111" s="75"/>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row>
    <row r="112" spans="1:67" ht="9.75" customHeight="1" x14ac:dyDescent="0.4">
      <c r="A112" s="75"/>
      <c r="B112" s="137"/>
      <c r="C112" s="75"/>
      <c r="D112" s="75"/>
      <c r="E112" s="75"/>
      <c r="F112" s="75"/>
      <c r="G112" s="75"/>
      <c r="H112" s="75"/>
      <c r="I112" s="75"/>
      <c r="J112" s="75"/>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row>
    <row r="113" spans="1:67" x14ac:dyDescent="0.4">
      <c r="A113" s="209" t="s">
        <v>229</v>
      </c>
      <c r="B113" s="210" t="s">
        <v>228</v>
      </c>
      <c r="C113" s="75"/>
      <c r="D113" s="75"/>
      <c r="E113" s="75"/>
      <c r="F113" s="75"/>
      <c r="G113" s="75"/>
      <c r="H113" s="75"/>
      <c r="I113" s="75"/>
      <c r="J113" s="75"/>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row>
    <row r="114" spans="1:67" ht="30.6" x14ac:dyDescent="0.4">
      <c r="A114" s="221" t="s">
        <v>114</v>
      </c>
      <c r="B114" s="137" t="s">
        <v>230</v>
      </c>
      <c r="C114" s="75"/>
      <c r="D114" s="75"/>
      <c r="E114" s="75"/>
      <c r="F114" s="75"/>
      <c r="G114" s="75"/>
      <c r="H114" s="75"/>
      <c r="I114" s="75"/>
      <c r="J114" s="75"/>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row>
    <row r="115" spans="1:67" ht="30.6" x14ac:dyDescent="0.4">
      <c r="A115" s="221" t="s">
        <v>136</v>
      </c>
      <c r="B115" s="137" t="s">
        <v>231</v>
      </c>
      <c r="C115" s="75"/>
      <c r="D115" s="75"/>
      <c r="E115" s="75"/>
      <c r="F115" s="75"/>
      <c r="G115" s="75"/>
      <c r="H115" s="75"/>
      <c r="I115" s="75"/>
      <c r="J115" s="75"/>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row>
    <row r="116" spans="1:67" ht="36" customHeight="1" x14ac:dyDescent="0.4">
      <c r="A116" s="75"/>
      <c r="B116" s="137" t="s">
        <v>232</v>
      </c>
      <c r="C116" s="75"/>
      <c r="D116" s="75"/>
      <c r="E116" s="75"/>
      <c r="F116" s="75"/>
      <c r="G116" s="75"/>
      <c r="H116" s="75"/>
      <c r="I116" s="75"/>
      <c r="J116" s="75"/>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row>
    <row r="117" spans="1:67" ht="9.75" customHeight="1" x14ac:dyDescent="0.4">
      <c r="A117" s="75"/>
      <c r="B117" s="137"/>
      <c r="C117" s="75"/>
      <c r="D117" s="75"/>
      <c r="E117" s="75"/>
      <c r="F117" s="75"/>
      <c r="G117" s="75"/>
      <c r="H117" s="75"/>
      <c r="I117" s="75"/>
      <c r="J117" s="75"/>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row>
    <row r="118" spans="1:67" x14ac:dyDescent="0.4">
      <c r="A118" s="209" t="s">
        <v>234</v>
      </c>
      <c r="B118" s="210" t="s">
        <v>233</v>
      </c>
      <c r="C118" s="75"/>
      <c r="D118" s="75"/>
      <c r="E118" s="75"/>
      <c r="F118" s="75"/>
      <c r="G118" s="75"/>
      <c r="H118" s="75"/>
      <c r="I118" s="75"/>
      <c r="J118" s="75"/>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row>
    <row r="119" spans="1:67" x14ac:dyDescent="0.4">
      <c r="A119" s="209" t="s">
        <v>235</v>
      </c>
      <c r="B119" s="210" t="s">
        <v>90</v>
      </c>
      <c r="C119" s="75"/>
      <c r="D119" s="75"/>
      <c r="E119" s="75"/>
      <c r="F119" s="75"/>
      <c r="G119" s="75"/>
      <c r="H119" s="75"/>
      <c r="I119" s="75"/>
      <c r="J119" s="75"/>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row>
    <row r="120" spans="1:67" ht="30.6" x14ac:dyDescent="0.4">
      <c r="A120" s="75"/>
      <c r="B120" s="137" t="s">
        <v>236</v>
      </c>
      <c r="C120" s="75"/>
      <c r="D120" s="75"/>
      <c r="E120" s="75"/>
      <c r="F120" s="75"/>
      <c r="G120" s="75"/>
      <c r="H120" s="75"/>
      <c r="I120" s="75"/>
      <c r="J120" s="75"/>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row>
    <row r="121" spans="1:67" ht="30.6" x14ac:dyDescent="0.4">
      <c r="A121" s="221" t="s">
        <v>157</v>
      </c>
      <c r="B121" s="137" t="s">
        <v>239</v>
      </c>
      <c r="C121" s="75"/>
      <c r="D121" s="75"/>
      <c r="E121" s="75"/>
      <c r="F121" s="75"/>
      <c r="G121" s="75"/>
      <c r="H121" s="75"/>
      <c r="I121" s="75"/>
      <c r="J121" s="75"/>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row>
    <row r="122" spans="1:67" ht="30.6" x14ac:dyDescent="0.4">
      <c r="A122" s="221" t="s">
        <v>159</v>
      </c>
      <c r="B122" s="137" t="s">
        <v>240</v>
      </c>
      <c r="C122" s="75"/>
      <c r="D122" s="75"/>
      <c r="E122" s="75"/>
      <c r="F122" s="75"/>
      <c r="G122" s="75"/>
      <c r="H122" s="75"/>
      <c r="I122" s="75"/>
      <c r="J122" s="75"/>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row>
    <row r="123" spans="1:67" ht="9.75" customHeight="1" x14ac:dyDescent="0.4">
      <c r="A123" s="221"/>
      <c r="B123" s="137"/>
      <c r="C123" s="75"/>
      <c r="D123" s="75"/>
      <c r="E123" s="75"/>
      <c r="F123" s="75"/>
      <c r="G123" s="75"/>
      <c r="H123" s="75"/>
      <c r="I123" s="75"/>
      <c r="J123" s="75"/>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row>
    <row r="124" spans="1:67" ht="30.6" x14ac:dyDescent="0.4">
      <c r="A124" s="222" t="s">
        <v>237</v>
      </c>
      <c r="B124" s="210" t="s">
        <v>238</v>
      </c>
      <c r="C124" s="75"/>
      <c r="D124" s="75"/>
      <c r="E124" s="75"/>
      <c r="F124" s="75"/>
      <c r="G124" s="75"/>
      <c r="H124" s="75"/>
      <c r="I124" s="75"/>
      <c r="J124" s="75"/>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row>
    <row r="125" spans="1:67" ht="30.6" x14ac:dyDescent="0.4">
      <c r="A125" s="75"/>
      <c r="B125" s="137" t="s">
        <v>241</v>
      </c>
      <c r="C125" s="75"/>
      <c r="D125" s="75"/>
      <c r="E125" s="75"/>
      <c r="F125" s="75"/>
      <c r="G125" s="75"/>
      <c r="H125" s="75"/>
      <c r="I125" s="75"/>
      <c r="J125" s="75"/>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row>
    <row r="126" spans="1:67" ht="9.75" customHeight="1" x14ac:dyDescent="0.4">
      <c r="A126" s="75"/>
      <c r="B126" s="137"/>
      <c r="C126" s="75"/>
      <c r="D126" s="75"/>
      <c r="E126" s="75"/>
      <c r="F126" s="75"/>
      <c r="G126" s="75"/>
      <c r="H126" s="75"/>
      <c r="I126" s="75"/>
      <c r="J126" s="75"/>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row>
    <row r="127" spans="1:67" ht="30.6" x14ac:dyDescent="0.4">
      <c r="A127" s="222" t="s">
        <v>243</v>
      </c>
      <c r="B127" s="210" t="s">
        <v>242</v>
      </c>
      <c r="C127" s="75"/>
      <c r="D127" s="75"/>
      <c r="E127" s="75"/>
      <c r="F127" s="75"/>
      <c r="G127" s="75"/>
      <c r="H127" s="75"/>
      <c r="I127" s="75"/>
      <c r="J127" s="75"/>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row>
    <row r="128" spans="1:67" ht="30.6" x14ac:dyDescent="0.4">
      <c r="A128" s="75"/>
      <c r="B128" s="137" t="s">
        <v>244</v>
      </c>
      <c r="C128" s="75"/>
      <c r="D128" s="75"/>
      <c r="E128" s="75"/>
      <c r="F128" s="75"/>
      <c r="G128" s="75"/>
      <c r="H128" s="75"/>
      <c r="I128" s="75"/>
      <c r="J128" s="75"/>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row>
    <row r="129" spans="1:67" x14ac:dyDescent="0.4">
      <c r="A129" s="75"/>
      <c r="B129" s="137"/>
      <c r="C129" s="75"/>
      <c r="D129" s="75"/>
      <c r="E129" s="75"/>
      <c r="F129" s="75"/>
      <c r="G129" s="75"/>
      <c r="H129" s="75"/>
      <c r="I129" s="75"/>
      <c r="J129" s="75"/>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row>
    <row r="130" spans="1:67" x14ac:dyDescent="0.4">
      <c r="A130" s="75"/>
      <c r="B130" s="137" t="s">
        <v>245</v>
      </c>
      <c r="C130" s="75"/>
      <c r="D130" s="75"/>
      <c r="E130" s="75"/>
      <c r="F130" s="75"/>
      <c r="G130" s="75"/>
      <c r="H130" s="75"/>
      <c r="I130" s="75"/>
      <c r="J130" s="75"/>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row>
    <row r="131" spans="1:67" x14ac:dyDescent="0.4">
      <c r="A131" s="75"/>
      <c r="B131" s="137"/>
      <c r="C131" s="75"/>
      <c r="D131" s="75"/>
      <c r="E131" s="75"/>
      <c r="F131" s="75"/>
      <c r="G131" s="75"/>
      <c r="H131" s="75"/>
      <c r="I131" s="75"/>
      <c r="J131" s="75"/>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row>
    <row r="132" spans="1:67" x14ac:dyDescent="0.4">
      <c r="A132" s="75"/>
      <c r="B132" s="137"/>
      <c r="C132" s="75"/>
      <c r="D132" s="75"/>
      <c r="E132" s="75"/>
      <c r="F132" s="75"/>
      <c r="G132" s="75"/>
      <c r="H132" s="75"/>
      <c r="I132" s="75"/>
      <c r="J132" s="75"/>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row>
    <row r="133" spans="1:67" x14ac:dyDescent="0.4">
      <c r="A133" s="75"/>
      <c r="B133" s="137"/>
      <c r="C133" s="75"/>
      <c r="D133" s="75"/>
      <c r="E133" s="75"/>
      <c r="F133" s="75"/>
      <c r="G133" s="75"/>
      <c r="H133" s="75"/>
      <c r="I133" s="75"/>
      <c r="J133" s="75"/>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row>
    <row r="134" spans="1:67" x14ac:dyDescent="0.4">
      <c r="A134" s="75"/>
      <c r="B134" s="137"/>
      <c r="C134" s="75"/>
      <c r="D134" s="75"/>
      <c r="E134" s="75"/>
      <c r="F134" s="75"/>
      <c r="G134" s="75"/>
      <c r="H134" s="75"/>
      <c r="I134" s="75"/>
      <c r="J134" s="75"/>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row>
    <row r="135" spans="1:67" x14ac:dyDescent="0.4">
      <c r="A135" s="75"/>
      <c r="B135" s="137"/>
      <c r="C135" s="75"/>
      <c r="D135" s="75"/>
      <c r="E135" s="75"/>
      <c r="F135" s="75"/>
      <c r="G135" s="75"/>
      <c r="H135" s="75"/>
      <c r="I135" s="75"/>
      <c r="J135" s="75"/>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row>
    <row r="136" spans="1:67" x14ac:dyDescent="0.4">
      <c r="A136" s="75"/>
      <c r="B136" s="137"/>
      <c r="C136" s="75"/>
      <c r="D136" s="75"/>
      <c r="E136" s="75"/>
      <c r="F136" s="75"/>
      <c r="G136" s="75"/>
      <c r="H136" s="75"/>
      <c r="I136" s="75"/>
      <c r="J136" s="75"/>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row>
    <row r="137" spans="1:67" x14ac:dyDescent="0.4">
      <c r="A137" s="75"/>
      <c r="B137" s="137"/>
      <c r="C137" s="75"/>
      <c r="D137" s="75"/>
      <c r="E137" s="75"/>
      <c r="F137" s="75"/>
      <c r="G137" s="75"/>
      <c r="H137" s="75"/>
      <c r="I137" s="75"/>
      <c r="J137" s="75"/>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row>
    <row r="138" spans="1:67" x14ac:dyDescent="0.4">
      <c r="A138" s="75"/>
      <c r="B138" s="137"/>
      <c r="C138" s="75"/>
      <c r="D138" s="75"/>
      <c r="E138" s="75"/>
      <c r="F138" s="75"/>
      <c r="G138" s="75"/>
      <c r="H138" s="75"/>
      <c r="I138" s="75"/>
      <c r="J138" s="75"/>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row>
    <row r="139" spans="1:67" x14ac:dyDescent="0.4">
      <c r="A139" s="75"/>
      <c r="B139" s="137"/>
      <c r="C139" s="75"/>
      <c r="D139" s="75"/>
      <c r="E139" s="75"/>
      <c r="F139" s="75"/>
      <c r="G139" s="75"/>
      <c r="H139" s="75"/>
      <c r="I139" s="75"/>
      <c r="J139" s="75"/>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row>
    <row r="140" spans="1:67" x14ac:dyDescent="0.4">
      <c r="A140" s="75"/>
      <c r="B140" s="137"/>
      <c r="C140" s="75"/>
      <c r="D140" s="75"/>
      <c r="E140" s="75"/>
      <c r="F140" s="75"/>
      <c r="G140" s="75"/>
      <c r="H140" s="75"/>
      <c r="I140" s="75"/>
      <c r="J140" s="75"/>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row>
    <row r="141" spans="1:67" x14ac:dyDescent="0.4">
      <c r="A141" s="75"/>
      <c r="B141" s="137"/>
      <c r="C141" s="75"/>
      <c r="D141" s="75"/>
      <c r="E141" s="75"/>
      <c r="F141" s="75"/>
      <c r="G141" s="75"/>
      <c r="H141" s="75"/>
      <c r="I141" s="75"/>
      <c r="J141" s="75"/>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row>
    <row r="142" spans="1:67" x14ac:dyDescent="0.4">
      <c r="A142" s="75"/>
      <c r="B142" s="137"/>
      <c r="C142" s="75"/>
      <c r="D142" s="75"/>
      <c r="E142" s="75"/>
      <c r="F142" s="75"/>
      <c r="G142" s="75"/>
      <c r="H142" s="75"/>
      <c r="I142" s="75"/>
      <c r="J142" s="75"/>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row>
    <row r="143" spans="1:67" x14ac:dyDescent="0.4">
      <c r="A143" s="75"/>
      <c r="B143" s="137"/>
      <c r="C143" s="75"/>
      <c r="D143" s="75"/>
      <c r="E143" s="75"/>
      <c r="F143" s="75"/>
      <c r="G143" s="75"/>
      <c r="H143" s="75"/>
      <c r="I143" s="75"/>
      <c r="J143" s="75"/>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row>
    <row r="144" spans="1:67" x14ac:dyDescent="0.4">
      <c r="A144" s="75"/>
      <c r="B144" s="137"/>
      <c r="C144" s="75"/>
      <c r="D144" s="75"/>
      <c r="E144" s="75"/>
      <c r="F144" s="75"/>
      <c r="G144" s="75"/>
      <c r="H144" s="75"/>
      <c r="I144" s="75"/>
      <c r="J144" s="75"/>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row>
    <row r="145" spans="1:67" x14ac:dyDescent="0.4">
      <c r="A145" s="75"/>
      <c r="B145" s="137"/>
      <c r="C145" s="75"/>
      <c r="D145" s="75"/>
      <c r="E145" s="75"/>
      <c r="F145" s="75"/>
      <c r="G145" s="75"/>
      <c r="H145" s="75"/>
      <c r="I145" s="75"/>
      <c r="J145" s="75"/>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row>
    <row r="146" spans="1:67" x14ac:dyDescent="0.4">
      <c r="A146" s="75"/>
      <c r="B146" s="137"/>
      <c r="C146" s="75"/>
      <c r="D146" s="75"/>
      <c r="E146" s="75"/>
      <c r="F146" s="75"/>
      <c r="G146" s="75"/>
      <c r="H146" s="75"/>
      <c r="I146" s="75"/>
      <c r="J146" s="75"/>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row>
    <row r="147" spans="1:67" x14ac:dyDescent="0.4">
      <c r="A147" s="75"/>
      <c r="B147" s="137"/>
      <c r="C147" s="75"/>
      <c r="D147" s="75"/>
      <c r="E147" s="75"/>
      <c r="F147" s="75"/>
      <c r="G147" s="75"/>
      <c r="H147" s="75"/>
      <c r="I147" s="75"/>
      <c r="J147" s="75"/>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row>
    <row r="148" spans="1:67" x14ac:dyDescent="0.4">
      <c r="A148" s="75"/>
      <c r="B148" s="137"/>
      <c r="C148" s="75"/>
      <c r="D148" s="75"/>
      <c r="E148" s="75"/>
      <c r="F148" s="75"/>
      <c r="G148" s="75"/>
      <c r="H148" s="75"/>
      <c r="I148" s="75"/>
      <c r="J148" s="75"/>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row>
    <row r="149" spans="1:67" x14ac:dyDescent="0.4">
      <c r="A149" s="75"/>
      <c r="B149" s="137"/>
      <c r="C149" s="75"/>
      <c r="D149" s="75"/>
      <c r="E149" s="75"/>
      <c r="F149" s="75"/>
      <c r="G149" s="75"/>
      <c r="H149" s="75"/>
      <c r="I149" s="75"/>
      <c r="J149" s="75"/>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row>
    <row r="150" spans="1:67" x14ac:dyDescent="0.4">
      <c r="A150" s="75"/>
      <c r="B150" s="137"/>
      <c r="C150" s="75"/>
      <c r="D150" s="75"/>
      <c r="E150" s="75"/>
      <c r="F150" s="75"/>
      <c r="G150" s="75"/>
      <c r="H150" s="75"/>
      <c r="I150" s="75"/>
      <c r="J150" s="75"/>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row>
    <row r="151" spans="1:67" x14ac:dyDescent="0.4">
      <c r="A151" s="75"/>
      <c r="B151" s="137"/>
      <c r="C151" s="75"/>
      <c r="D151" s="75"/>
      <c r="E151" s="75"/>
      <c r="F151" s="75"/>
      <c r="G151" s="75"/>
      <c r="H151" s="75"/>
      <c r="I151" s="75"/>
      <c r="J151" s="75"/>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row>
    <row r="152" spans="1:67" x14ac:dyDescent="0.4">
      <c r="A152" s="75"/>
      <c r="B152" s="137"/>
      <c r="C152" s="75"/>
      <c r="D152" s="75"/>
      <c r="E152" s="75"/>
      <c r="F152" s="75"/>
      <c r="G152" s="75"/>
      <c r="H152" s="75"/>
      <c r="I152" s="75"/>
      <c r="J152" s="75"/>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row>
    <row r="153" spans="1:67" x14ac:dyDescent="0.4">
      <c r="A153" s="75"/>
      <c r="B153" s="137"/>
      <c r="C153" s="75"/>
      <c r="D153" s="75"/>
      <c r="E153" s="75"/>
      <c r="F153" s="75"/>
      <c r="G153" s="75"/>
      <c r="H153" s="75"/>
      <c r="I153" s="75"/>
      <c r="J153" s="75"/>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row>
    <row r="154" spans="1:67" x14ac:dyDescent="0.4">
      <c r="A154" s="75"/>
      <c r="B154" s="137"/>
      <c r="C154" s="75"/>
      <c r="D154" s="75"/>
      <c r="E154" s="75"/>
      <c r="F154" s="75"/>
      <c r="G154" s="75"/>
      <c r="H154" s="75"/>
      <c r="I154" s="75"/>
      <c r="J154" s="75"/>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row>
    <row r="155" spans="1:67" x14ac:dyDescent="0.4">
      <c r="A155" s="75"/>
      <c r="B155" s="137"/>
      <c r="C155" s="75"/>
      <c r="D155" s="75"/>
      <c r="E155" s="75"/>
      <c r="F155" s="75"/>
      <c r="G155" s="75"/>
      <c r="H155" s="75"/>
      <c r="I155" s="75"/>
      <c r="J155" s="75"/>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row>
    <row r="156" spans="1:67" x14ac:dyDescent="0.4">
      <c r="A156" s="75"/>
      <c r="B156" s="137"/>
      <c r="C156" s="75"/>
      <c r="D156" s="75"/>
      <c r="E156" s="75"/>
      <c r="F156" s="75"/>
      <c r="G156" s="75"/>
      <c r="H156" s="75"/>
      <c r="I156" s="75"/>
      <c r="J156" s="75"/>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row>
    <row r="157" spans="1:67" x14ac:dyDescent="0.4">
      <c r="A157" s="75"/>
      <c r="B157" s="137"/>
      <c r="C157" s="75"/>
      <c r="D157" s="75"/>
      <c r="E157" s="75"/>
      <c r="F157" s="75"/>
      <c r="G157" s="75"/>
      <c r="H157" s="75"/>
      <c r="I157" s="75"/>
      <c r="J157" s="75"/>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row>
    <row r="158" spans="1:67" x14ac:dyDescent="0.4">
      <c r="A158" s="75"/>
      <c r="B158" s="137"/>
      <c r="C158" s="75"/>
      <c r="D158" s="75"/>
      <c r="E158" s="75"/>
      <c r="F158" s="75"/>
      <c r="G158" s="75"/>
      <c r="H158" s="75"/>
      <c r="I158" s="75"/>
      <c r="J158" s="75"/>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row>
    <row r="159" spans="1:67" x14ac:dyDescent="0.4">
      <c r="A159" s="75"/>
      <c r="B159" s="137"/>
      <c r="C159" s="75"/>
      <c r="D159" s="75"/>
      <c r="E159" s="75"/>
      <c r="F159" s="75"/>
      <c r="G159" s="75"/>
      <c r="H159" s="75"/>
      <c r="I159" s="75"/>
      <c r="J159" s="75"/>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row>
    <row r="160" spans="1:67" x14ac:dyDescent="0.4">
      <c r="A160" s="75"/>
      <c r="B160" s="137"/>
      <c r="C160" s="75"/>
      <c r="D160" s="75"/>
      <c r="E160" s="75"/>
      <c r="F160" s="75"/>
      <c r="G160" s="75"/>
      <c r="H160" s="75"/>
      <c r="I160" s="75"/>
      <c r="J160" s="75"/>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row>
    <row r="161" spans="1:67" x14ac:dyDescent="0.4">
      <c r="A161" s="75"/>
      <c r="B161" s="137"/>
      <c r="C161" s="75"/>
      <c r="D161" s="75"/>
      <c r="E161" s="75"/>
      <c r="F161" s="75"/>
      <c r="G161" s="75"/>
      <c r="H161" s="75"/>
      <c r="I161" s="75"/>
      <c r="J161" s="75"/>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row>
    <row r="162" spans="1:67" x14ac:dyDescent="0.4">
      <c r="A162" s="75"/>
      <c r="B162" s="137"/>
      <c r="C162" s="75"/>
      <c r="D162" s="75"/>
      <c r="E162" s="75"/>
      <c r="F162" s="75"/>
      <c r="G162" s="75"/>
      <c r="H162" s="75"/>
      <c r="I162" s="75"/>
      <c r="J162" s="75"/>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row>
    <row r="163" spans="1:67" x14ac:dyDescent="0.4">
      <c r="A163" s="75"/>
      <c r="B163" s="137"/>
      <c r="C163" s="75"/>
      <c r="D163" s="75"/>
      <c r="E163" s="75"/>
      <c r="F163" s="75"/>
      <c r="G163" s="75"/>
      <c r="H163" s="75"/>
      <c r="I163" s="75"/>
      <c r="J163" s="75"/>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row>
    <row r="164" spans="1:67" x14ac:dyDescent="0.4">
      <c r="A164" s="75"/>
      <c r="B164" s="137"/>
      <c r="C164" s="75"/>
      <c r="D164" s="75"/>
      <c r="E164" s="75"/>
      <c r="F164" s="75"/>
      <c r="G164" s="75"/>
      <c r="H164" s="75"/>
      <c r="I164" s="75"/>
      <c r="J164" s="75"/>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row>
    <row r="165" spans="1:67" x14ac:dyDescent="0.4">
      <c r="A165" s="75"/>
      <c r="B165" s="137"/>
      <c r="C165" s="75"/>
      <c r="D165" s="75"/>
      <c r="E165" s="75"/>
      <c r="F165" s="75"/>
      <c r="G165" s="75"/>
      <c r="H165" s="75"/>
      <c r="I165" s="75"/>
      <c r="J165" s="75"/>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row>
    <row r="166" spans="1:67" x14ac:dyDescent="0.4">
      <c r="A166" s="75"/>
      <c r="B166" s="137"/>
      <c r="C166" s="75"/>
      <c r="D166" s="75"/>
      <c r="E166" s="75"/>
      <c r="F166" s="75"/>
      <c r="G166" s="75"/>
      <c r="H166" s="75"/>
      <c r="I166" s="75"/>
      <c r="J166" s="75"/>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row>
    <row r="167" spans="1:67" x14ac:dyDescent="0.4">
      <c r="A167" s="75"/>
      <c r="B167" s="137"/>
      <c r="C167" s="75"/>
      <c r="D167" s="75"/>
      <c r="E167" s="75"/>
      <c r="F167" s="75"/>
      <c r="G167" s="75"/>
      <c r="H167" s="75"/>
      <c r="I167" s="75"/>
      <c r="J167" s="75"/>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row>
    <row r="168" spans="1:67" x14ac:dyDescent="0.4">
      <c r="A168" s="75"/>
      <c r="B168" s="137"/>
      <c r="C168" s="75"/>
      <c r="D168" s="75"/>
      <c r="E168" s="75"/>
      <c r="F168" s="75"/>
      <c r="G168" s="75"/>
      <c r="H168" s="75"/>
      <c r="I168" s="75"/>
      <c r="J168" s="75"/>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row>
    <row r="169" spans="1:67" x14ac:dyDescent="0.4">
      <c r="A169" s="75"/>
      <c r="B169" s="137"/>
      <c r="C169" s="75"/>
      <c r="D169" s="75"/>
      <c r="E169" s="75"/>
      <c r="F169" s="75"/>
      <c r="G169" s="75"/>
      <c r="H169" s="75"/>
      <c r="I169" s="75"/>
      <c r="J169" s="75"/>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row>
    <row r="170" spans="1:67" x14ac:dyDescent="0.4">
      <c r="A170" s="75"/>
      <c r="B170" s="137"/>
      <c r="C170" s="75"/>
      <c r="D170" s="75"/>
      <c r="E170" s="75"/>
      <c r="F170" s="75"/>
      <c r="G170" s="75"/>
      <c r="H170" s="75"/>
      <c r="I170" s="75"/>
      <c r="J170" s="75"/>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row>
    <row r="171" spans="1:67" x14ac:dyDescent="0.4">
      <c r="A171" s="75"/>
      <c r="B171" s="137"/>
      <c r="C171" s="75"/>
      <c r="D171" s="75"/>
      <c r="E171" s="75"/>
      <c r="F171" s="75"/>
      <c r="G171" s="75"/>
      <c r="H171" s="75"/>
      <c r="I171" s="75"/>
      <c r="J171" s="75"/>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row>
    <row r="172" spans="1:67" x14ac:dyDescent="0.4">
      <c r="A172" s="75"/>
      <c r="B172" s="137"/>
      <c r="C172" s="75"/>
      <c r="D172" s="75"/>
      <c r="E172" s="75"/>
      <c r="F172" s="75"/>
      <c r="G172" s="75"/>
      <c r="H172" s="75"/>
      <c r="I172" s="75"/>
      <c r="J172" s="75"/>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row>
    <row r="173" spans="1:67" x14ac:dyDescent="0.4">
      <c r="A173" s="75"/>
      <c r="B173" s="137"/>
      <c r="C173" s="75"/>
      <c r="D173" s="75"/>
      <c r="E173" s="75"/>
      <c r="F173" s="75"/>
      <c r="G173" s="75"/>
      <c r="H173" s="75"/>
      <c r="I173" s="75"/>
      <c r="J173" s="75"/>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row>
    <row r="174" spans="1:67" x14ac:dyDescent="0.4">
      <c r="A174" s="75"/>
      <c r="B174" s="137"/>
      <c r="C174" s="75"/>
      <c r="D174" s="75"/>
      <c r="E174" s="75"/>
      <c r="F174" s="75"/>
      <c r="G174" s="75"/>
      <c r="H174" s="75"/>
      <c r="I174" s="75"/>
      <c r="J174" s="75"/>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row>
    <row r="175" spans="1:67" x14ac:dyDescent="0.4">
      <c r="A175" s="75"/>
      <c r="B175" s="137"/>
      <c r="C175" s="75"/>
      <c r="D175" s="75"/>
      <c r="E175" s="75"/>
      <c r="F175" s="75"/>
      <c r="G175" s="75"/>
      <c r="H175" s="75"/>
      <c r="I175" s="75"/>
      <c r="J175" s="75"/>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row>
    <row r="176" spans="1:67" x14ac:dyDescent="0.4">
      <c r="A176" s="75"/>
      <c r="B176" s="137"/>
      <c r="C176" s="75"/>
      <c r="D176" s="75"/>
      <c r="E176" s="75"/>
      <c r="F176" s="75"/>
      <c r="G176" s="75"/>
      <c r="H176" s="75"/>
      <c r="I176" s="75"/>
      <c r="J176" s="75"/>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row>
    <row r="177" spans="1:67" x14ac:dyDescent="0.4">
      <c r="A177" s="75"/>
      <c r="B177" s="137"/>
      <c r="C177" s="75"/>
      <c r="D177" s="75"/>
      <c r="E177" s="75"/>
      <c r="F177" s="75"/>
      <c r="G177" s="75"/>
      <c r="H177" s="75"/>
      <c r="I177" s="75"/>
      <c r="J177" s="75"/>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row>
    <row r="178" spans="1:67" x14ac:dyDescent="0.4">
      <c r="A178" s="75"/>
      <c r="B178" s="137"/>
      <c r="C178" s="75"/>
      <c r="D178" s="75"/>
      <c r="E178" s="75"/>
      <c r="F178" s="75"/>
      <c r="G178" s="75"/>
      <c r="H178" s="75"/>
      <c r="I178" s="75"/>
      <c r="J178" s="75"/>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row>
    <row r="179" spans="1:67" x14ac:dyDescent="0.4">
      <c r="A179" s="75"/>
      <c r="B179" s="137"/>
      <c r="C179" s="75"/>
      <c r="D179" s="75"/>
      <c r="E179" s="75"/>
      <c r="F179" s="75"/>
      <c r="G179" s="75"/>
      <c r="H179" s="75"/>
      <c r="I179" s="75"/>
      <c r="J179" s="75"/>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row>
    <row r="180" spans="1:67" x14ac:dyDescent="0.4">
      <c r="A180" s="75"/>
      <c r="B180" s="137"/>
      <c r="C180" s="75"/>
      <c r="D180" s="75"/>
      <c r="E180" s="75"/>
      <c r="F180" s="75"/>
      <c r="G180" s="75"/>
      <c r="H180" s="75"/>
      <c r="I180" s="75"/>
      <c r="J180" s="75"/>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row>
    <row r="181" spans="1:67" x14ac:dyDescent="0.4">
      <c r="A181" s="75"/>
      <c r="B181" s="137"/>
      <c r="C181" s="75"/>
      <c r="D181" s="75"/>
      <c r="E181" s="75"/>
      <c r="F181" s="75"/>
      <c r="G181" s="75"/>
      <c r="H181" s="75"/>
      <c r="I181" s="75"/>
      <c r="J181" s="75"/>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row>
    <row r="182" spans="1:67" x14ac:dyDescent="0.4">
      <c r="A182" s="75"/>
      <c r="B182" s="137"/>
      <c r="C182" s="75"/>
      <c r="D182" s="75"/>
      <c r="E182" s="75"/>
      <c r="F182" s="75"/>
      <c r="G182" s="75"/>
      <c r="H182" s="75"/>
      <c r="I182" s="75"/>
      <c r="J182" s="75"/>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row>
    <row r="183" spans="1:67" x14ac:dyDescent="0.4">
      <c r="A183" s="75"/>
      <c r="B183" s="137"/>
      <c r="C183" s="75"/>
      <c r="D183" s="75"/>
      <c r="E183" s="75"/>
      <c r="F183" s="75"/>
      <c r="G183" s="75"/>
      <c r="H183" s="75"/>
      <c r="I183" s="75"/>
      <c r="J183" s="75"/>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row>
    <row r="184" spans="1:67" x14ac:dyDescent="0.4">
      <c r="A184" s="75"/>
      <c r="B184" s="137"/>
      <c r="C184" s="75"/>
      <c r="D184" s="75"/>
      <c r="E184" s="75"/>
      <c r="F184" s="75"/>
      <c r="G184" s="75"/>
      <c r="H184" s="75"/>
      <c r="I184" s="75"/>
      <c r="J184" s="75"/>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row>
    <row r="185" spans="1:67" x14ac:dyDescent="0.4">
      <c r="A185" s="75"/>
      <c r="B185" s="137"/>
      <c r="C185" s="75"/>
      <c r="D185" s="75"/>
      <c r="E185" s="75"/>
      <c r="F185" s="75"/>
      <c r="G185" s="75"/>
      <c r="H185" s="75"/>
      <c r="I185" s="75"/>
      <c r="J185" s="75"/>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row>
    <row r="186" spans="1:67" x14ac:dyDescent="0.4">
      <c r="A186" s="75"/>
      <c r="B186" s="137"/>
      <c r="C186" s="75"/>
      <c r="D186" s="75"/>
      <c r="E186" s="75"/>
      <c r="F186" s="75"/>
      <c r="G186" s="75"/>
      <c r="H186" s="75"/>
      <c r="I186" s="75"/>
      <c r="J186" s="75"/>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row>
    <row r="187" spans="1:67" x14ac:dyDescent="0.4">
      <c r="A187" s="75"/>
      <c r="B187" s="137"/>
      <c r="C187" s="75"/>
      <c r="D187" s="75"/>
      <c r="E187" s="75"/>
      <c r="F187" s="75"/>
      <c r="G187" s="75"/>
      <c r="H187" s="75"/>
      <c r="I187" s="75"/>
      <c r="J187" s="75"/>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row>
    <row r="188" spans="1:67" x14ac:dyDescent="0.4">
      <c r="A188" s="75"/>
      <c r="B188" s="137"/>
      <c r="C188" s="75"/>
      <c r="D188" s="75"/>
      <c r="E188" s="75"/>
      <c r="F188" s="75"/>
      <c r="G188" s="75"/>
      <c r="H188" s="75"/>
      <c r="I188" s="75"/>
      <c r="J188" s="75"/>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row>
    <row r="189" spans="1:67" x14ac:dyDescent="0.4">
      <c r="A189" s="75"/>
      <c r="B189" s="137"/>
      <c r="C189" s="75"/>
      <c r="D189" s="75"/>
      <c r="E189" s="75"/>
      <c r="F189" s="75"/>
      <c r="G189" s="75"/>
      <c r="H189" s="75"/>
      <c r="I189" s="75"/>
      <c r="J189" s="75"/>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row>
    <row r="190" spans="1:67" x14ac:dyDescent="0.4">
      <c r="A190" s="75"/>
      <c r="B190" s="137"/>
      <c r="C190" s="75"/>
      <c r="D190" s="75"/>
      <c r="E190" s="75"/>
      <c r="F190" s="75"/>
      <c r="G190" s="75"/>
      <c r="H190" s="75"/>
      <c r="I190" s="75"/>
      <c r="J190" s="75"/>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row>
    <row r="191" spans="1:67" x14ac:dyDescent="0.4">
      <c r="A191" s="75"/>
      <c r="B191" s="137"/>
      <c r="C191" s="75"/>
      <c r="D191" s="75"/>
      <c r="E191" s="75"/>
      <c r="F191" s="75"/>
      <c r="G191" s="75"/>
      <c r="H191" s="75"/>
      <c r="I191" s="75"/>
      <c r="J191" s="75"/>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row>
    <row r="192" spans="1:67" x14ac:dyDescent="0.4">
      <c r="A192" s="75"/>
      <c r="B192" s="137"/>
      <c r="C192" s="75"/>
      <c r="D192" s="75"/>
      <c r="E192" s="75"/>
      <c r="F192" s="75"/>
      <c r="G192" s="75"/>
      <c r="H192" s="75"/>
      <c r="I192" s="75"/>
      <c r="J192" s="75"/>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row>
    <row r="193" spans="1:67" x14ac:dyDescent="0.4">
      <c r="A193" s="75"/>
      <c r="B193" s="137"/>
      <c r="C193" s="75"/>
      <c r="D193" s="75"/>
      <c r="E193" s="75"/>
      <c r="F193" s="75"/>
      <c r="G193" s="75"/>
      <c r="H193" s="75"/>
      <c r="I193" s="75"/>
      <c r="J193" s="75"/>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row>
    <row r="194" spans="1:67" x14ac:dyDescent="0.4">
      <c r="A194" s="75"/>
      <c r="B194" s="137"/>
      <c r="C194" s="75"/>
      <c r="D194" s="75"/>
      <c r="E194" s="75"/>
      <c r="F194" s="75"/>
      <c r="G194" s="75"/>
      <c r="H194" s="75"/>
      <c r="I194" s="75"/>
      <c r="J194" s="75"/>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row>
    <row r="195" spans="1:67" x14ac:dyDescent="0.4">
      <c r="A195" s="75"/>
      <c r="B195" s="137"/>
      <c r="C195" s="75"/>
      <c r="D195" s="75"/>
      <c r="E195" s="75"/>
      <c r="F195" s="75"/>
      <c r="G195" s="75"/>
      <c r="H195" s="75"/>
      <c r="I195" s="75"/>
      <c r="J195" s="75"/>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row>
    <row r="196" spans="1:67" x14ac:dyDescent="0.4">
      <c r="A196" s="75"/>
      <c r="B196" s="137"/>
      <c r="C196" s="75"/>
      <c r="D196" s="75"/>
      <c r="E196" s="75"/>
      <c r="F196" s="75"/>
      <c r="G196" s="75"/>
      <c r="H196" s="75"/>
      <c r="I196" s="75"/>
      <c r="J196" s="75"/>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row>
    <row r="197" spans="1:67" x14ac:dyDescent="0.4">
      <c r="A197" s="75"/>
      <c r="B197" s="137"/>
      <c r="C197" s="75"/>
      <c r="D197" s="75"/>
      <c r="E197" s="75"/>
      <c r="F197" s="75"/>
      <c r="G197" s="75"/>
      <c r="H197" s="75"/>
      <c r="I197" s="75"/>
      <c r="J197" s="75"/>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row>
    <row r="198" spans="1:67" x14ac:dyDescent="0.4">
      <c r="A198" s="75"/>
      <c r="B198" s="137"/>
      <c r="C198" s="75"/>
      <c r="D198" s="75"/>
      <c r="E198" s="75"/>
      <c r="F198" s="75"/>
      <c r="G198" s="75"/>
      <c r="H198" s="75"/>
      <c r="I198" s="75"/>
      <c r="J198" s="75"/>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row>
    <row r="199" spans="1:67" x14ac:dyDescent="0.4">
      <c r="A199" s="75"/>
      <c r="B199" s="137"/>
      <c r="C199" s="75"/>
      <c r="D199" s="75"/>
      <c r="E199" s="75"/>
      <c r="F199" s="75"/>
      <c r="G199" s="75"/>
      <c r="H199" s="75"/>
      <c r="I199" s="75"/>
      <c r="J199" s="75"/>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row>
    <row r="200" spans="1:67" x14ac:dyDescent="0.4">
      <c r="A200" s="75"/>
      <c r="B200" s="137"/>
      <c r="C200" s="75"/>
      <c r="D200" s="75"/>
      <c r="E200" s="75"/>
      <c r="F200" s="75"/>
      <c r="G200" s="75"/>
      <c r="H200" s="75"/>
      <c r="I200" s="75"/>
      <c r="J200" s="75"/>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row>
    <row r="201" spans="1:67" x14ac:dyDescent="0.4">
      <c r="A201" s="75"/>
      <c r="B201" s="137"/>
      <c r="C201" s="75"/>
      <c r="D201" s="75"/>
      <c r="E201" s="75"/>
      <c r="F201" s="75"/>
      <c r="G201" s="75"/>
      <c r="H201" s="75"/>
      <c r="I201" s="75"/>
      <c r="J201" s="75"/>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row>
    <row r="202" spans="1:67" x14ac:dyDescent="0.4">
      <c r="A202" s="75"/>
      <c r="B202" s="137"/>
      <c r="C202" s="75"/>
      <c r="D202" s="75"/>
      <c r="E202" s="75"/>
      <c r="F202" s="75"/>
      <c r="G202" s="75"/>
      <c r="H202" s="75"/>
      <c r="I202" s="75"/>
      <c r="J202" s="75"/>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row>
    <row r="203" spans="1:67" x14ac:dyDescent="0.4">
      <c r="A203" s="75"/>
      <c r="B203" s="137"/>
      <c r="C203" s="75"/>
      <c r="D203" s="75"/>
      <c r="E203" s="75"/>
      <c r="F203" s="75"/>
      <c r="G203" s="75"/>
      <c r="H203" s="75"/>
      <c r="I203" s="75"/>
      <c r="J203" s="75"/>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row>
    <row r="204" spans="1:67" x14ac:dyDescent="0.4">
      <c r="A204" s="75"/>
      <c r="B204" s="137"/>
      <c r="C204" s="75"/>
      <c r="D204" s="75"/>
      <c r="E204" s="75"/>
      <c r="F204" s="75"/>
      <c r="G204" s="75"/>
      <c r="H204" s="75"/>
      <c r="I204" s="75"/>
      <c r="J204" s="75"/>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row>
    <row r="205" spans="1:67" x14ac:dyDescent="0.4">
      <c r="A205" s="75"/>
      <c r="B205" s="137"/>
      <c r="C205" s="75"/>
      <c r="D205" s="75"/>
      <c r="E205" s="75"/>
      <c r="F205" s="75"/>
      <c r="G205" s="75"/>
      <c r="H205" s="75"/>
      <c r="I205" s="75"/>
      <c r="J205" s="75"/>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row>
    <row r="206" spans="1:67" x14ac:dyDescent="0.4">
      <c r="A206" s="75"/>
      <c r="B206" s="137"/>
      <c r="C206" s="75"/>
      <c r="D206" s="75"/>
      <c r="E206" s="75"/>
      <c r="F206" s="75"/>
      <c r="G206" s="75"/>
      <c r="H206" s="75"/>
      <c r="I206" s="75"/>
      <c r="J206" s="75"/>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row>
    <row r="207" spans="1:67" x14ac:dyDescent="0.4">
      <c r="A207" s="75"/>
      <c r="B207" s="137"/>
      <c r="C207" s="75"/>
      <c r="D207" s="75"/>
      <c r="E207" s="75"/>
      <c r="F207" s="75"/>
      <c r="G207" s="75"/>
      <c r="H207" s="75"/>
      <c r="I207" s="75"/>
      <c r="J207" s="75"/>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row>
    <row r="208" spans="1:67" x14ac:dyDescent="0.4">
      <c r="A208" s="75"/>
      <c r="B208" s="137"/>
      <c r="C208" s="75"/>
      <c r="D208" s="75"/>
      <c r="E208" s="75"/>
      <c r="F208" s="75"/>
      <c r="G208" s="75"/>
      <c r="H208" s="75"/>
      <c r="I208" s="75"/>
      <c r="J208" s="75"/>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row>
    <row r="209" spans="1:67" x14ac:dyDescent="0.4">
      <c r="A209" s="75"/>
      <c r="B209" s="137"/>
      <c r="C209" s="75"/>
      <c r="D209" s="75"/>
      <c r="E209" s="75"/>
      <c r="F209" s="75"/>
      <c r="G209" s="75"/>
      <c r="H209" s="75"/>
      <c r="I209" s="75"/>
      <c r="J209" s="75"/>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row>
    <row r="210" spans="1:67" x14ac:dyDescent="0.4">
      <c r="A210" s="75"/>
      <c r="B210" s="137"/>
      <c r="C210" s="75"/>
      <c r="D210" s="75"/>
      <c r="E210" s="75"/>
      <c r="F210" s="75"/>
      <c r="G210" s="75"/>
      <c r="H210" s="75"/>
      <c r="I210" s="75"/>
      <c r="J210" s="75"/>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row>
    <row r="211" spans="1:67" x14ac:dyDescent="0.4">
      <c r="A211" s="75"/>
      <c r="B211" s="137"/>
      <c r="C211" s="75"/>
      <c r="D211" s="75"/>
      <c r="E211" s="75"/>
      <c r="F211" s="75"/>
      <c r="G211" s="75"/>
      <c r="H211" s="75"/>
      <c r="I211" s="75"/>
      <c r="J211" s="75"/>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row>
    <row r="212" spans="1:67" x14ac:dyDescent="0.4">
      <c r="A212" s="75"/>
      <c r="B212" s="137"/>
      <c r="C212" s="75"/>
      <c r="D212" s="75"/>
      <c r="E212" s="75"/>
      <c r="F212" s="75"/>
      <c r="G212" s="75"/>
      <c r="H212" s="75"/>
      <c r="I212" s="75"/>
      <c r="J212" s="75"/>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row>
    <row r="213" spans="1:67" x14ac:dyDescent="0.4">
      <c r="A213" s="75"/>
      <c r="B213" s="137"/>
      <c r="C213" s="75"/>
      <c r="D213" s="75"/>
      <c r="E213" s="75"/>
      <c r="F213" s="75"/>
      <c r="G213" s="75"/>
      <c r="H213" s="75"/>
      <c r="I213" s="75"/>
      <c r="J213" s="75"/>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row>
    <row r="214" spans="1:67" x14ac:dyDescent="0.4">
      <c r="A214" s="75"/>
      <c r="B214" s="137"/>
      <c r="C214" s="75"/>
      <c r="D214" s="75"/>
      <c r="E214" s="75"/>
      <c r="F214" s="75"/>
      <c r="G214" s="75"/>
      <c r="H214" s="75"/>
      <c r="I214" s="75"/>
      <c r="J214" s="75"/>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row>
    <row r="215" spans="1:67" x14ac:dyDescent="0.4">
      <c r="A215" s="75"/>
      <c r="B215" s="137"/>
      <c r="C215" s="75"/>
      <c r="D215" s="75"/>
      <c r="E215" s="75"/>
      <c r="F215" s="75"/>
      <c r="G215" s="75"/>
      <c r="H215" s="75"/>
      <c r="I215" s="75"/>
      <c r="J215" s="75"/>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row>
    <row r="216" spans="1:67" x14ac:dyDescent="0.4">
      <c r="A216" s="75"/>
      <c r="B216" s="137"/>
      <c r="C216" s="75"/>
      <c r="D216" s="75"/>
      <c r="E216" s="75"/>
      <c r="F216" s="75"/>
      <c r="G216" s="75"/>
      <c r="H216" s="75"/>
      <c r="I216" s="75"/>
      <c r="J216" s="75"/>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row>
    <row r="217" spans="1:67" x14ac:dyDescent="0.4">
      <c r="A217" s="75"/>
      <c r="B217" s="137"/>
      <c r="C217" s="75"/>
      <c r="D217" s="75"/>
      <c r="E217" s="75"/>
      <c r="F217" s="75"/>
      <c r="G217" s="75"/>
      <c r="H217" s="75"/>
      <c r="I217" s="75"/>
      <c r="J217" s="75"/>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row>
    <row r="218" spans="1:67" x14ac:dyDescent="0.4">
      <c r="A218" s="75"/>
      <c r="B218" s="137"/>
      <c r="C218" s="75"/>
      <c r="D218" s="75"/>
      <c r="E218" s="75"/>
      <c r="F218" s="75"/>
      <c r="G218" s="75"/>
      <c r="H218" s="75"/>
      <c r="I218" s="75"/>
      <c r="J218" s="75"/>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row>
    <row r="219" spans="1:67" x14ac:dyDescent="0.4">
      <c r="A219" s="75"/>
      <c r="B219" s="137"/>
      <c r="C219" s="75"/>
      <c r="D219" s="75"/>
      <c r="E219" s="75"/>
      <c r="F219" s="75"/>
      <c r="G219" s="75"/>
      <c r="H219" s="75"/>
      <c r="I219" s="75"/>
      <c r="J219" s="75"/>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row>
    <row r="220" spans="1:67" x14ac:dyDescent="0.4">
      <c r="A220" s="75"/>
      <c r="B220" s="137"/>
      <c r="C220" s="75"/>
      <c r="D220" s="75"/>
      <c r="E220" s="75"/>
      <c r="F220" s="75"/>
      <c r="G220" s="75"/>
      <c r="H220" s="75"/>
      <c r="I220" s="75"/>
      <c r="J220" s="75"/>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row>
    <row r="221" spans="1:67" x14ac:dyDescent="0.4">
      <c r="A221" s="75"/>
      <c r="B221" s="137"/>
      <c r="C221" s="75"/>
      <c r="D221" s="75"/>
      <c r="E221" s="75"/>
      <c r="F221" s="75"/>
      <c r="G221" s="75"/>
      <c r="H221" s="75"/>
      <c r="I221" s="75"/>
      <c r="J221" s="75"/>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row>
    <row r="222" spans="1:67" x14ac:dyDescent="0.4">
      <c r="A222" s="75"/>
      <c r="B222" s="137"/>
      <c r="C222" s="75"/>
      <c r="D222" s="75"/>
      <c r="E222" s="75"/>
      <c r="F222" s="75"/>
      <c r="G222" s="75"/>
      <c r="H222" s="75"/>
      <c r="I222" s="75"/>
      <c r="J222" s="75"/>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row>
    <row r="223" spans="1:67" x14ac:dyDescent="0.4">
      <c r="A223" s="75"/>
      <c r="B223" s="137"/>
      <c r="C223" s="75"/>
      <c r="D223" s="75"/>
      <c r="E223" s="75"/>
      <c r="F223" s="75"/>
      <c r="G223" s="75"/>
      <c r="H223" s="75"/>
      <c r="I223" s="75"/>
      <c r="J223" s="75"/>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row>
    <row r="224" spans="1:67" x14ac:dyDescent="0.4">
      <c r="A224" s="75"/>
      <c r="B224" s="137"/>
      <c r="C224" s="75"/>
      <c r="D224" s="75"/>
      <c r="E224" s="75"/>
      <c r="F224" s="75"/>
      <c r="G224" s="75"/>
      <c r="H224" s="75"/>
      <c r="I224" s="75"/>
      <c r="J224" s="75"/>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row>
    <row r="225" spans="1:67" x14ac:dyDescent="0.4">
      <c r="A225" s="75"/>
      <c r="B225" s="137"/>
      <c r="C225" s="75"/>
      <c r="D225" s="75"/>
      <c r="E225" s="75"/>
      <c r="F225" s="75"/>
      <c r="G225" s="75"/>
      <c r="H225" s="75"/>
      <c r="I225" s="75"/>
      <c r="J225" s="75"/>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row>
    <row r="226" spans="1:67" x14ac:dyDescent="0.4">
      <c r="A226" s="75"/>
      <c r="B226" s="137"/>
      <c r="C226" s="75"/>
      <c r="D226" s="75"/>
      <c r="E226" s="75"/>
      <c r="F226" s="75"/>
      <c r="G226" s="75"/>
      <c r="H226" s="75"/>
      <c r="I226" s="75"/>
      <c r="J226" s="75"/>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row>
    <row r="227" spans="1:67" x14ac:dyDescent="0.4">
      <c r="A227" s="75"/>
      <c r="B227" s="137"/>
      <c r="C227" s="75"/>
      <c r="D227" s="75"/>
      <c r="E227" s="75"/>
      <c r="F227" s="75"/>
      <c r="G227" s="75"/>
      <c r="H227" s="75"/>
      <c r="I227" s="75"/>
      <c r="J227" s="75"/>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row>
    <row r="228" spans="1:67" x14ac:dyDescent="0.4">
      <c r="A228" s="75"/>
      <c r="B228" s="137"/>
      <c r="C228" s="75"/>
      <c r="D228" s="75"/>
      <c r="E228" s="75"/>
      <c r="F228" s="75"/>
      <c r="G228" s="75"/>
      <c r="H228" s="75"/>
      <c r="I228" s="75"/>
      <c r="J228" s="75"/>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row>
    <row r="229" spans="1:67" x14ac:dyDescent="0.4">
      <c r="A229" s="75"/>
      <c r="B229" s="137"/>
      <c r="C229" s="75"/>
      <c r="D229" s="75"/>
      <c r="E229" s="75"/>
      <c r="F229" s="75"/>
      <c r="G229" s="75"/>
      <c r="H229" s="75"/>
      <c r="I229" s="75"/>
      <c r="J229" s="75"/>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row>
    <row r="230" spans="1:67" x14ac:dyDescent="0.4">
      <c r="A230" s="75"/>
      <c r="B230" s="137"/>
      <c r="C230" s="75"/>
      <c r="D230" s="75"/>
      <c r="E230" s="75"/>
      <c r="F230" s="75"/>
      <c r="G230" s="75"/>
      <c r="H230" s="75"/>
      <c r="I230" s="75"/>
      <c r="J230" s="75"/>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row>
    <row r="231" spans="1:67" x14ac:dyDescent="0.4">
      <c r="A231" s="75"/>
      <c r="B231" s="137"/>
      <c r="C231" s="75"/>
      <c r="D231" s="75"/>
      <c r="E231" s="75"/>
      <c r="F231" s="75"/>
      <c r="G231" s="75"/>
      <c r="H231" s="75"/>
      <c r="I231" s="75"/>
      <c r="J231" s="75"/>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row>
    <row r="232" spans="1:67" x14ac:dyDescent="0.4">
      <c r="A232" s="75"/>
      <c r="B232" s="137"/>
      <c r="C232" s="75"/>
      <c r="D232" s="75"/>
      <c r="E232" s="75"/>
      <c r="F232" s="75"/>
      <c r="G232" s="75"/>
      <c r="H232" s="75"/>
      <c r="I232" s="75"/>
      <c r="J232" s="75"/>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row>
    <row r="233" spans="1:67" x14ac:dyDescent="0.4">
      <c r="A233" s="75"/>
      <c r="B233" s="137"/>
      <c r="C233" s="75"/>
      <c r="D233" s="75"/>
      <c r="E233" s="75"/>
      <c r="F233" s="75"/>
      <c r="G233" s="75"/>
      <c r="H233" s="75"/>
      <c r="I233" s="75"/>
      <c r="J233" s="75"/>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row>
    <row r="234" spans="1:67" x14ac:dyDescent="0.4">
      <c r="A234" s="75"/>
      <c r="B234" s="137"/>
      <c r="C234" s="75"/>
      <c r="D234" s="75"/>
      <c r="E234" s="75"/>
      <c r="F234" s="75"/>
      <c r="G234" s="75"/>
      <c r="H234" s="75"/>
      <c r="I234" s="75"/>
      <c r="J234" s="75"/>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row>
    <row r="235" spans="1:67" x14ac:dyDescent="0.4">
      <c r="A235" s="75"/>
      <c r="B235" s="137"/>
      <c r="C235" s="75"/>
      <c r="D235" s="75"/>
      <c r="E235" s="75"/>
      <c r="F235" s="75"/>
      <c r="G235" s="75"/>
      <c r="H235" s="75"/>
      <c r="I235" s="75"/>
      <c r="J235" s="75"/>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row>
    <row r="236" spans="1:67" x14ac:dyDescent="0.4">
      <c r="A236" s="75"/>
      <c r="B236" s="137"/>
      <c r="C236" s="75"/>
      <c r="D236" s="75"/>
      <c r="E236" s="75"/>
      <c r="F236" s="75"/>
      <c r="G236" s="75"/>
      <c r="H236" s="75"/>
      <c r="I236" s="75"/>
      <c r="J236" s="75"/>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row>
    <row r="237" spans="1:67" x14ac:dyDescent="0.4">
      <c r="A237" s="75"/>
      <c r="B237" s="137"/>
      <c r="C237" s="75"/>
      <c r="D237" s="75"/>
      <c r="E237" s="75"/>
      <c r="F237" s="75"/>
      <c r="G237" s="75"/>
      <c r="H237" s="75"/>
      <c r="I237" s="75"/>
      <c r="J237" s="75"/>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row>
    <row r="238" spans="1:67" x14ac:dyDescent="0.4">
      <c r="A238" s="75"/>
      <c r="B238" s="137"/>
      <c r="C238" s="75"/>
      <c r="D238" s="75"/>
      <c r="E238" s="75"/>
      <c r="F238" s="75"/>
      <c r="G238" s="75"/>
      <c r="H238" s="75"/>
      <c r="I238" s="75"/>
      <c r="J238" s="75"/>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row>
    <row r="239" spans="1:67" x14ac:dyDescent="0.4">
      <c r="A239" s="75"/>
      <c r="B239" s="137"/>
      <c r="C239" s="75"/>
      <c r="D239" s="75"/>
      <c r="E239" s="75"/>
      <c r="F239" s="75"/>
      <c r="G239" s="75"/>
      <c r="H239" s="75"/>
      <c r="I239" s="75"/>
      <c r="J239" s="75"/>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row>
    <row r="240" spans="1:67" x14ac:dyDescent="0.4">
      <c r="A240" s="75"/>
      <c r="B240" s="137"/>
      <c r="C240" s="75"/>
      <c r="D240" s="75"/>
      <c r="E240" s="75"/>
      <c r="F240" s="75"/>
      <c r="G240" s="75"/>
      <c r="H240" s="75"/>
      <c r="I240" s="75"/>
      <c r="J240" s="75"/>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row>
    <row r="241" spans="1:67" x14ac:dyDescent="0.4">
      <c r="A241" s="75"/>
      <c r="B241" s="137"/>
      <c r="C241" s="75"/>
      <c r="D241" s="75"/>
      <c r="E241" s="75"/>
      <c r="F241" s="75"/>
      <c r="G241" s="75"/>
      <c r="H241" s="75"/>
      <c r="I241" s="75"/>
      <c r="J241" s="75"/>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row>
    <row r="242" spans="1:67" x14ac:dyDescent="0.4">
      <c r="A242" s="75"/>
      <c r="B242" s="137"/>
      <c r="C242" s="75"/>
      <c r="D242" s="75"/>
      <c r="E242" s="75"/>
      <c r="F242" s="75"/>
      <c r="G242" s="75"/>
      <c r="H242" s="75"/>
      <c r="I242" s="75"/>
      <c r="J242" s="75"/>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row>
    <row r="243" spans="1:67" x14ac:dyDescent="0.4">
      <c r="A243" s="75"/>
      <c r="B243" s="137"/>
      <c r="C243" s="75"/>
      <c r="D243" s="75"/>
      <c r="E243" s="75"/>
      <c r="F243" s="75"/>
      <c r="G243" s="75"/>
      <c r="H243" s="75"/>
      <c r="I243" s="75"/>
      <c r="J243" s="75"/>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row>
    <row r="244" spans="1:67" x14ac:dyDescent="0.4">
      <c r="A244" s="75"/>
      <c r="B244" s="137"/>
      <c r="C244" s="75"/>
      <c r="D244" s="75"/>
      <c r="E244" s="75"/>
      <c r="F244" s="75"/>
      <c r="G244" s="75"/>
      <c r="H244" s="75"/>
      <c r="I244" s="75"/>
      <c r="J244" s="75"/>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row>
    <row r="245" spans="1:67" x14ac:dyDescent="0.4">
      <c r="A245" s="75"/>
      <c r="B245" s="137"/>
      <c r="C245" s="75"/>
      <c r="D245" s="75"/>
      <c r="E245" s="75"/>
      <c r="F245" s="75"/>
      <c r="G245" s="75"/>
      <c r="H245" s="75"/>
      <c r="I245" s="75"/>
      <c r="J245" s="75"/>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row>
    <row r="246" spans="1:67" x14ac:dyDescent="0.4">
      <c r="A246" s="75"/>
      <c r="B246" s="137"/>
      <c r="C246" s="75"/>
      <c r="D246" s="75"/>
      <c r="E246" s="75"/>
      <c r="F246" s="75"/>
      <c r="G246" s="75"/>
      <c r="H246" s="75"/>
      <c r="I246" s="75"/>
      <c r="J246" s="75"/>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row>
    <row r="247" spans="1:67" x14ac:dyDescent="0.4">
      <c r="A247" s="75"/>
      <c r="B247" s="137"/>
      <c r="C247" s="75"/>
      <c r="D247" s="75"/>
      <c r="E247" s="75"/>
      <c r="F247" s="75"/>
      <c r="G247" s="75"/>
      <c r="H247" s="75"/>
      <c r="I247" s="75"/>
      <c r="J247" s="75"/>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row>
    <row r="248" spans="1:67" x14ac:dyDescent="0.4">
      <c r="A248" s="75"/>
      <c r="B248" s="137"/>
      <c r="C248" s="75"/>
      <c r="D248" s="75"/>
      <c r="E248" s="75"/>
      <c r="F248" s="75"/>
      <c r="G248" s="75"/>
      <c r="H248" s="75"/>
      <c r="I248" s="75"/>
      <c r="J248" s="75"/>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row>
    <row r="249" spans="1:67" x14ac:dyDescent="0.4">
      <c r="A249" s="75"/>
      <c r="B249" s="137"/>
      <c r="C249" s="75"/>
      <c r="D249" s="75"/>
      <c r="E249" s="75"/>
      <c r="F249" s="75"/>
      <c r="G249" s="75"/>
      <c r="H249" s="75"/>
      <c r="I249" s="75"/>
      <c r="J249" s="75"/>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row>
    <row r="250" spans="1:67" x14ac:dyDescent="0.4">
      <c r="A250" s="75"/>
      <c r="B250" s="137"/>
      <c r="C250" s="75"/>
      <c r="D250" s="75"/>
      <c r="E250" s="75"/>
      <c r="F250" s="75"/>
      <c r="G250" s="75"/>
      <c r="H250" s="75"/>
      <c r="I250" s="75"/>
      <c r="J250" s="75"/>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row>
    <row r="251" spans="1:67" x14ac:dyDescent="0.4">
      <c r="A251" s="75"/>
      <c r="B251" s="137"/>
      <c r="C251" s="75"/>
      <c r="D251" s="75"/>
      <c r="E251" s="75"/>
      <c r="F251" s="75"/>
      <c r="G251" s="75"/>
      <c r="H251" s="75"/>
      <c r="I251" s="75"/>
      <c r="J251" s="75"/>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row>
    <row r="252" spans="1:67" x14ac:dyDescent="0.4">
      <c r="A252" s="75"/>
      <c r="B252" s="137"/>
      <c r="C252" s="75"/>
      <c r="D252" s="75"/>
      <c r="E252" s="75"/>
      <c r="F252" s="75"/>
      <c r="G252" s="75"/>
      <c r="H252" s="75"/>
      <c r="I252" s="75"/>
      <c r="J252" s="75"/>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row>
    <row r="253" spans="1:67" x14ac:dyDescent="0.4">
      <c r="A253" s="75"/>
      <c r="B253" s="137"/>
      <c r="C253" s="75"/>
      <c r="D253" s="75"/>
      <c r="E253" s="75"/>
      <c r="F253" s="75"/>
      <c r="G253" s="75"/>
      <c r="H253" s="75"/>
      <c r="I253" s="75"/>
      <c r="J253" s="75"/>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row>
    <row r="254" spans="1:67" x14ac:dyDescent="0.4">
      <c r="A254" s="75"/>
      <c r="B254" s="137"/>
      <c r="C254" s="75"/>
      <c r="D254" s="75"/>
      <c r="E254" s="75"/>
      <c r="F254" s="75"/>
      <c r="G254" s="75"/>
      <c r="H254" s="75"/>
      <c r="I254" s="75"/>
      <c r="J254" s="75"/>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row>
    <row r="255" spans="1:67" x14ac:dyDescent="0.4">
      <c r="A255" s="75"/>
      <c r="B255" s="137"/>
      <c r="C255" s="75"/>
      <c r="D255" s="75"/>
      <c r="E255" s="75"/>
      <c r="F255" s="75"/>
      <c r="G255" s="75"/>
      <c r="H255" s="75"/>
      <c r="I255" s="75"/>
      <c r="J255" s="75"/>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row>
    <row r="256" spans="1:67" x14ac:dyDescent="0.4">
      <c r="A256" s="75"/>
      <c r="B256" s="137"/>
      <c r="C256" s="75"/>
      <c r="D256" s="75"/>
      <c r="E256" s="75"/>
      <c r="F256" s="75"/>
      <c r="G256" s="75"/>
      <c r="H256" s="75"/>
      <c r="I256" s="75"/>
      <c r="J256" s="75"/>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row>
    <row r="257" spans="1:67" x14ac:dyDescent="0.4">
      <c r="A257" s="75"/>
      <c r="B257" s="137"/>
      <c r="C257" s="75"/>
      <c r="D257" s="75"/>
      <c r="E257" s="75"/>
      <c r="F257" s="75"/>
      <c r="G257" s="75"/>
      <c r="H257" s="75"/>
      <c r="I257" s="75"/>
      <c r="J257" s="75"/>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row>
    <row r="258" spans="1:67" x14ac:dyDescent="0.4">
      <c r="A258" s="75"/>
      <c r="B258" s="137"/>
      <c r="C258" s="75"/>
      <c r="D258" s="75"/>
      <c r="E258" s="75"/>
      <c r="F258" s="75"/>
      <c r="G258" s="75"/>
      <c r="H258" s="75"/>
      <c r="I258" s="75"/>
      <c r="J258" s="75"/>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row>
    <row r="259" spans="1:67" x14ac:dyDescent="0.4">
      <c r="A259" s="75"/>
      <c r="B259" s="137"/>
      <c r="C259" s="75"/>
      <c r="D259" s="75"/>
      <c r="E259" s="75"/>
      <c r="F259" s="75"/>
      <c r="G259" s="75"/>
      <c r="H259" s="75"/>
      <c r="I259" s="75"/>
      <c r="J259" s="75"/>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row>
    <row r="260" spans="1:67" x14ac:dyDescent="0.4">
      <c r="A260" s="75"/>
      <c r="B260" s="137"/>
      <c r="C260" s="75"/>
      <c r="D260" s="75"/>
      <c r="E260" s="75"/>
      <c r="F260" s="75"/>
      <c r="G260" s="75"/>
      <c r="H260" s="75"/>
      <c r="I260" s="75"/>
      <c r="J260" s="75"/>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row>
    <row r="261" spans="1:67" x14ac:dyDescent="0.4">
      <c r="A261" s="75"/>
      <c r="B261" s="137"/>
      <c r="C261" s="75"/>
      <c r="D261" s="75"/>
      <c r="E261" s="75"/>
      <c r="F261" s="75"/>
      <c r="G261" s="75"/>
      <c r="H261" s="75"/>
      <c r="I261" s="75"/>
      <c r="J261" s="75"/>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row>
    <row r="262" spans="1:67" x14ac:dyDescent="0.4">
      <c r="A262" s="75"/>
      <c r="B262" s="137"/>
      <c r="C262" s="75"/>
      <c r="D262" s="75"/>
      <c r="E262" s="75"/>
      <c r="F262" s="75"/>
      <c r="G262" s="75"/>
      <c r="H262" s="75"/>
      <c r="I262" s="75"/>
      <c r="J262" s="75"/>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row>
    <row r="263" spans="1:67" x14ac:dyDescent="0.4">
      <c r="A263" s="75"/>
      <c r="B263" s="137"/>
      <c r="C263" s="75"/>
      <c r="D263" s="75"/>
      <c r="E263" s="75"/>
      <c r="F263" s="75"/>
      <c r="G263" s="75"/>
      <c r="H263" s="75"/>
      <c r="I263" s="75"/>
      <c r="J263" s="75"/>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row>
    <row r="264" spans="1:67" x14ac:dyDescent="0.4">
      <c r="A264" s="75"/>
      <c r="B264" s="137"/>
      <c r="C264" s="75"/>
      <c r="D264" s="75"/>
      <c r="E264" s="75"/>
      <c r="F264" s="75"/>
      <c r="G264" s="75"/>
      <c r="H264" s="75"/>
      <c r="I264" s="75"/>
      <c r="J264" s="75"/>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row>
    <row r="265" spans="1:67" x14ac:dyDescent="0.4">
      <c r="A265" s="75"/>
      <c r="B265" s="137"/>
      <c r="C265" s="75"/>
      <c r="D265" s="75"/>
      <c r="E265" s="75"/>
      <c r="F265" s="75"/>
      <c r="G265" s="75"/>
      <c r="H265" s="75"/>
      <c r="I265" s="75"/>
      <c r="J265" s="75"/>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row>
    <row r="266" spans="1:67" x14ac:dyDescent="0.4">
      <c r="A266" s="75"/>
      <c r="B266" s="137"/>
      <c r="C266" s="75"/>
      <c r="D266" s="75"/>
      <c r="E266" s="75"/>
      <c r="F266" s="75"/>
      <c r="G266" s="75"/>
      <c r="H266" s="75"/>
      <c r="I266" s="75"/>
      <c r="J266" s="75"/>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row>
    <row r="267" spans="1:67" x14ac:dyDescent="0.4">
      <c r="A267" s="75"/>
      <c r="B267" s="137"/>
      <c r="C267" s="75"/>
      <c r="D267" s="75"/>
      <c r="E267" s="75"/>
      <c r="F267" s="75"/>
      <c r="G267" s="75"/>
      <c r="H267" s="75"/>
      <c r="I267" s="75"/>
      <c r="J267" s="75"/>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row>
    <row r="268" spans="1:67" x14ac:dyDescent="0.4">
      <c r="A268" s="75"/>
      <c r="B268" s="137"/>
      <c r="C268" s="75"/>
      <c r="D268" s="75"/>
      <c r="E268" s="75"/>
      <c r="F268" s="75"/>
      <c r="G268" s="75"/>
      <c r="H268" s="75"/>
      <c r="I268" s="75"/>
      <c r="J268" s="75"/>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row>
    <row r="269" spans="1:67" x14ac:dyDescent="0.4">
      <c r="A269" s="75"/>
      <c r="B269" s="137"/>
      <c r="C269" s="75"/>
      <c r="D269" s="75"/>
      <c r="E269" s="75"/>
      <c r="F269" s="75"/>
      <c r="G269" s="75"/>
      <c r="H269" s="75"/>
      <c r="I269" s="75"/>
      <c r="J269" s="75"/>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row>
    <row r="270" spans="1:67" x14ac:dyDescent="0.4">
      <c r="A270" s="75"/>
      <c r="B270" s="137"/>
      <c r="C270" s="75"/>
      <c r="D270" s="75"/>
      <c r="E270" s="75"/>
      <c r="F270" s="75"/>
      <c r="G270" s="75"/>
      <c r="H270" s="75"/>
      <c r="I270" s="75"/>
      <c r="J270" s="75"/>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row>
    <row r="271" spans="1:67" x14ac:dyDescent="0.4">
      <c r="A271" s="75"/>
      <c r="B271" s="137"/>
      <c r="C271" s="75"/>
      <c r="D271" s="75"/>
      <c r="E271" s="75"/>
      <c r="F271" s="75"/>
      <c r="G271" s="75"/>
      <c r="H271" s="75"/>
      <c r="I271" s="75"/>
      <c r="J271" s="75"/>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row>
    <row r="272" spans="1:67" x14ac:dyDescent="0.4">
      <c r="A272" s="75"/>
      <c r="B272" s="137"/>
      <c r="C272" s="75"/>
      <c r="D272" s="75"/>
      <c r="E272" s="75"/>
      <c r="F272" s="75"/>
      <c r="G272" s="75"/>
      <c r="H272" s="75"/>
      <c r="I272" s="75"/>
      <c r="J272" s="75"/>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row>
    <row r="273" spans="1:67" x14ac:dyDescent="0.4">
      <c r="A273" s="75"/>
      <c r="B273" s="137"/>
      <c r="C273" s="75"/>
      <c r="D273" s="75"/>
      <c r="E273" s="75"/>
      <c r="F273" s="75"/>
      <c r="G273" s="75"/>
      <c r="H273" s="75"/>
      <c r="I273" s="75"/>
      <c r="J273" s="75"/>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row>
    <row r="274" spans="1:67" x14ac:dyDescent="0.4">
      <c r="A274" s="75"/>
      <c r="B274" s="137"/>
      <c r="C274" s="75"/>
      <c r="D274" s="75"/>
      <c r="E274" s="75"/>
      <c r="F274" s="75"/>
      <c r="G274" s="75"/>
      <c r="H274" s="75"/>
      <c r="I274" s="75"/>
      <c r="J274" s="75"/>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row>
    <row r="275" spans="1:67" x14ac:dyDescent="0.4">
      <c r="A275" s="75"/>
      <c r="B275" s="137"/>
      <c r="C275" s="75"/>
      <c r="D275" s="75"/>
      <c r="E275" s="75"/>
      <c r="F275" s="75"/>
      <c r="G275" s="75"/>
      <c r="H275" s="75"/>
      <c r="I275" s="75"/>
      <c r="J275" s="75"/>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row>
    <row r="276" spans="1:67" x14ac:dyDescent="0.4">
      <c r="A276" s="75"/>
      <c r="B276" s="137"/>
      <c r="C276" s="75"/>
      <c r="D276" s="75"/>
      <c r="E276" s="75"/>
      <c r="F276" s="75"/>
      <c r="G276" s="75"/>
      <c r="H276" s="75"/>
      <c r="I276" s="75"/>
      <c r="J276" s="75"/>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row>
    <row r="277" spans="1:67" x14ac:dyDescent="0.4">
      <c r="A277" s="75"/>
      <c r="B277" s="137"/>
      <c r="C277" s="75"/>
      <c r="D277" s="75"/>
      <c r="E277" s="75"/>
      <c r="F277" s="75"/>
      <c r="G277" s="75"/>
      <c r="H277" s="75"/>
      <c r="I277" s="75"/>
      <c r="J277" s="75"/>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row>
    <row r="278" spans="1:67" x14ac:dyDescent="0.4">
      <c r="A278" s="75"/>
      <c r="B278" s="137"/>
      <c r="C278" s="75"/>
      <c r="D278" s="75"/>
      <c r="E278" s="75"/>
      <c r="F278" s="75"/>
      <c r="G278" s="75"/>
      <c r="H278" s="75"/>
      <c r="I278" s="75"/>
      <c r="J278" s="75"/>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row>
    <row r="279" spans="1:67" x14ac:dyDescent="0.4">
      <c r="A279" s="75"/>
      <c r="B279" s="137"/>
      <c r="C279" s="75"/>
      <c r="D279" s="75"/>
      <c r="E279" s="75"/>
      <c r="F279" s="75"/>
      <c r="G279" s="75"/>
      <c r="H279" s="75"/>
      <c r="I279" s="75"/>
      <c r="J279" s="75"/>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row>
    <row r="280" spans="1:67" x14ac:dyDescent="0.4">
      <c r="A280" s="75"/>
      <c r="B280" s="137"/>
      <c r="C280" s="75"/>
      <c r="D280" s="75"/>
      <c r="E280" s="75"/>
      <c r="F280" s="75"/>
      <c r="G280" s="75"/>
      <c r="H280" s="75"/>
      <c r="I280" s="75"/>
      <c r="J280" s="75"/>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row>
    <row r="281" spans="1:67" x14ac:dyDescent="0.4">
      <c r="A281" s="75"/>
      <c r="B281" s="137"/>
      <c r="C281" s="75"/>
      <c r="D281" s="75"/>
      <c r="E281" s="75"/>
      <c r="F281" s="75"/>
      <c r="G281" s="75"/>
      <c r="H281" s="75"/>
      <c r="I281" s="75"/>
      <c r="J281" s="75"/>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row>
    <row r="282" spans="1:67" x14ac:dyDescent="0.4">
      <c r="A282" s="75"/>
      <c r="B282" s="137"/>
      <c r="C282" s="75"/>
      <c r="D282" s="75"/>
      <c r="E282" s="75"/>
      <c r="F282" s="75"/>
      <c r="G282" s="75"/>
      <c r="H282" s="75"/>
      <c r="I282" s="75"/>
      <c r="J282" s="75"/>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row>
    <row r="283" spans="1:67" x14ac:dyDescent="0.4">
      <c r="A283" s="75"/>
      <c r="B283" s="137"/>
      <c r="C283" s="75"/>
      <c r="D283" s="75"/>
      <c r="E283" s="75"/>
      <c r="F283" s="75"/>
      <c r="G283" s="75"/>
      <c r="H283" s="75"/>
      <c r="I283" s="75"/>
      <c r="J283" s="75"/>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row>
    <row r="284" spans="1:67" x14ac:dyDescent="0.4">
      <c r="A284" s="75"/>
      <c r="B284" s="137"/>
      <c r="C284" s="75"/>
      <c r="D284" s="75"/>
      <c r="E284" s="75"/>
      <c r="F284" s="75"/>
      <c r="G284" s="75"/>
      <c r="H284" s="75"/>
      <c r="I284" s="75"/>
      <c r="J284" s="75"/>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row>
    <row r="285" spans="1:67" x14ac:dyDescent="0.4">
      <c r="A285" s="75"/>
      <c r="B285" s="137"/>
      <c r="C285" s="75"/>
      <c r="D285" s="75"/>
      <c r="E285" s="75"/>
      <c r="F285" s="75"/>
      <c r="G285" s="75"/>
      <c r="H285" s="75"/>
      <c r="I285" s="75"/>
      <c r="J285" s="75"/>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row>
    <row r="286" spans="1:67" x14ac:dyDescent="0.4">
      <c r="A286" s="75"/>
      <c r="B286" s="137"/>
      <c r="C286" s="75"/>
      <c r="D286" s="75"/>
      <c r="E286" s="75"/>
      <c r="F286" s="75"/>
      <c r="G286" s="75"/>
      <c r="H286" s="75"/>
      <c r="I286" s="75"/>
      <c r="J286" s="75"/>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row>
    <row r="287" spans="1:67" x14ac:dyDescent="0.4">
      <c r="A287" s="75"/>
      <c r="B287" s="137"/>
      <c r="C287" s="75"/>
      <c r="D287" s="75"/>
      <c r="E287" s="75"/>
      <c r="F287" s="75"/>
      <c r="G287" s="75"/>
      <c r="H287" s="75"/>
      <c r="I287" s="75"/>
      <c r="J287" s="75"/>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row>
    <row r="288" spans="1:67" x14ac:dyDescent="0.4">
      <c r="A288" s="75"/>
      <c r="B288" s="137"/>
      <c r="C288" s="75"/>
      <c r="D288" s="75"/>
      <c r="E288" s="75"/>
      <c r="F288" s="75"/>
      <c r="G288" s="75"/>
      <c r="H288" s="75"/>
      <c r="I288" s="75"/>
      <c r="J288" s="75"/>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row>
    <row r="289" spans="1:67" x14ac:dyDescent="0.4">
      <c r="A289" s="75"/>
      <c r="B289" s="137"/>
      <c r="C289" s="75"/>
      <c r="D289" s="75"/>
      <c r="E289" s="75"/>
      <c r="F289" s="75"/>
      <c r="G289" s="75"/>
      <c r="H289" s="75"/>
      <c r="I289" s="75"/>
      <c r="J289" s="75"/>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row>
    <row r="290" spans="1:67" x14ac:dyDescent="0.4">
      <c r="A290" s="75"/>
      <c r="B290" s="137"/>
      <c r="C290" s="75"/>
      <c r="D290" s="75"/>
      <c r="E290" s="75"/>
      <c r="F290" s="75"/>
      <c r="G290" s="75"/>
      <c r="H290" s="75"/>
      <c r="I290" s="75"/>
      <c r="J290" s="75"/>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row>
    <row r="291" spans="1:67" x14ac:dyDescent="0.4">
      <c r="A291" s="75"/>
      <c r="B291" s="137"/>
      <c r="C291" s="75"/>
      <c r="D291" s="75"/>
      <c r="E291" s="75"/>
      <c r="F291" s="75"/>
      <c r="G291" s="75"/>
      <c r="H291" s="75"/>
      <c r="I291" s="75"/>
      <c r="J291" s="75"/>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row>
    <row r="292" spans="1:67" x14ac:dyDescent="0.4">
      <c r="A292" s="75"/>
      <c r="B292" s="137"/>
      <c r="C292" s="75"/>
      <c r="D292" s="75"/>
      <c r="E292" s="75"/>
      <c r="F292" s="75"/>
      <c r="G292" s="75"/>
      <c r="H292" s="75"/>
      <c r="I292" s="75"/>
      <c r="J292" s="75"/>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row>
    <row r="293" spans="1:67" x14ac:dyDescent="0.4">
      <c r="A293" s="75"/>
      <c r="B293" s="137"/>
      <c r="C293" s="75"/>
      <c r="D293" s="75"/>
      <c r="E293" s="75"/>
      <c r="F293" s="75"/>
      <c r="G293" s="75"/>
      <c r="H293" s="75"/>
      <c r="I293" s="75"/>
      <c r="J293" s="75"/>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row>
    <row r="294" spans="1:67" x14ac:dyDescent="0.4">
      <c r="A294" s="75"/>
      <c r="B294" s="137"/>
      <c r="C294" s="75"/>
      <c r="D294" s="75"/>
      <c r="E294" s="75"/>
      <c r="F294" s="75"/>
      <c r="G294" s="75"/>
      <c r="H294" s="75"/>
      <c r="I294" s="75"/>
      <c r="J294" s="75"/>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row>
    <row r="295" spans="1:67" x14ac:dyDescent="0.4">
      <c r="A295" s="75"/>
      <c r="B295" s="137"/>
      <c r="C295" s="75"/>
      <c r="D295" s="75"/>
      <c r="E295" s="75"/>
      <c r="F295" s="75"/>
      <c r="G295" s="75"/>
      <c r="H295" s="75"/>
      <c r="I295" s="75"/>
      <c r="J295" s="75"/>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row>
    <row r="296" spans="1:67" x14ac:dyDescent="0.4">
      <c r="A296" s="75"/>
      <c r="B296" s="137"/>
      <c r="C296" s="75"/>
      <c r="D296" s="75"/>
      <c r="E296" s="75"/>
      <c r="F296" s="75"/>
      <c r="G296" s="75"/>
      <c r="H296" s="75"/>
      <c r="I296" s="75"/>
      <c r="J296" s="75"/>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row>
    <row r="297" spans="1:67" x14ac:dyDescent="0.4">
      <c r="A297" s="75"/>
      <c r="B297" s="137"/>
      <c r="C297" s="75"/>
      <c r="D297" s="75"/>
      <c r="E297" s="75"/>
      <c r="F297" s="75"/>
      <c r="G297" s="75"/>
      <c r="H297" s="75"/>
      <c r="I297" s="75"/>
      <c r="J297" s="75"/>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row>
    <row r="298" spans="1:67" x14ac:dyDescent="0.4">
      <c r="A298" s="75"/>
      <c r="B298" s="137"/>
      <c r="C298" s="75"/>
      <c r="D298" s="75"/>
      <c r="E298" s="75"/>
      <c r="F298" s="75"/>
      <c r="G298" s="75"/>
      <c r="H298" s="75"/>
      <c r="I298" s="75"/>
      <c r="J298" s="75"/>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row>
    <row r="299" spans="1:67" x14ac:dyDescent="0.4">
      <c r="A299" s="75"/>
      <c r="B299" s="137"/>
      <c r="C299" s="75"/>
      <c r="D299" s="75"/>
      <c r="E299" s="75"/>
      <c r="F299" s="75"/>
      <c r="G299" s="75"/>
      <c r="H299" s="75"/>
      <c r="I299" s="75"/>
      <c r="J299" s="75"/>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row>
    <row r="300" spans="1:67" x14ac:dyDescent="0.4">
      <c r="A300" s="75"/>
      <c r="B300" s="137"/>
      <c r="C300" s="75"/>
      <c r="D300" s="75"/>
      <c r="E300" s="75"/>
      <c r="F300" s="75"/>
      <c r="G300" s="75"/>
      <c r="H300" s="75"/>
      <c r="I300" s="75"/>
      <c r="J300" s="75"/>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row>
    <row r="301" spans="1:67" x14ac:dyDescent="0.4">
      <c r="A301" s="75"/>
      <c r="B301" s="137"/>
      <c r="C301" s="75"/>
      <c r="D301" s="75"/>
      <c r="E301" s="75"/>
      <c r="F301" s="75"/>
      <c r="G301" s="75"/>
      <c r="H301" s="75"/>
      <c r="I301" s="75"/>
      <c r="J301" s="75"/>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row>
    <row r="302" spans="1:67" x14ac:dyDescent="0.4">
      <c r="A302" s="75"/>
      <c r="B302" s="137"/>
      <c r="C302" s="75"/>
      <c r="D302" s="75"/>
      <c r="E302" s="75"/>
      <c r="F302" s="75"/>
      <c r="G302" s="75"/>
      <c r="H302" s="75"/>
      <c r="I302" s="75"/>
      <c r="J302" s="75"/>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row>
    <row r="303" spans="1:67" x14ac:dyDescent="0.4">
      <c r="A303" s="75"/>
      <c r="B303" s="137"/>
      <c r="C303" s="75"/>
      <c r="D303" s="75"/>
      <c r="E303" s="75"/>
      <c r="F303" s="75"/>
      <c r="G303" s="75"/>
      <c r="H303" s="75"/>
      <c r="I303" s="75"/>
      <c r="J303" s="75"/>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row>
    <row r="304" spans="1:67" x14ac:dyDescent="0.4">
      <c r="A304" s="75"/>
      <c r="B304" s="137"/>
      <c r="C304" s="75"/>
      <c r="D304" s="75"/>
      <c r="E304" s="75"/>
      <c r="F304" s="75"/>
      <c r="G304" s="75"/>
      <c r="H304" s="75"/>
      <c r="I304" s="75"/>
      <c r="J304" s="75"/>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row>
    <row r="305" spans="1:67" x14ac:dyDescent="0.4">
      <c r="A305" s="75"/>
      <c r="B305" s="137"/>
      <c r="C305" s="75"/>
      <c r="D305" s="75"/>
      <c r="E305" s="75"/>
      <c r="F305" s="75"/>
      <c r="G305" s="75"/>
      <c r="H305" s="75"/>
      <c r="I305" s="75"/>
      <c r="J305" s="75"/>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row>
    <row r="306" spans="1:67" x14ac:dyDescent="0.4">
      <c r="A306" s="75"/>
      <c r="B306" s="137"/>
      <c r="C306" s="75"/>
      <c r="D306" s="75"/>
      <c r="E306" s="75"/>
      <c r="F306" s="75"/>
      <c r="G306" s="75"/>
      <c r="H306" s="75"/>
      <c r="I306" s="75"/>
      <c r="J306" s="75"/>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row>
    <row r="307" spans="1:67" x14ac:dyDescent="0.4">
      <c r="A307" s="75"/>
      <c r="B307" s="137"/>
      <c r="C307" s="75"/>
      <c r="D307" s="75"/>
      <c r="E307" s="75"/>
      <c r="F307" s="75"/>
      <c r="G307" s="75"/>
      <c r="H307" s="75"/>
      <c r="I307" s="75"/>
      <c r="J307" s="75"/>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row>
    <row r="308" spans="1:67" x14ac:dyDescent="0.4">
      <c r="A308" s="75"/>
      <c r="B308" s="137"/>
      <c r="C308" s="75"/>
      <c r="D308" s="75"/>
      <c r="E308" s="75"/>
      <c r="F308" s="75"/>
      <c r="G308" s="75"/>
      <c r="H308" s="75"/>
      <c r="I308" s="75"/>
      <c r="J308" s="75"/>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row>
    <row r="309" spans="1:67" x14ac:dyDescent="0.4">
      <c r="A309" s="75"/>
      <c r="B309" s="137"/>
      <c r="C309" s="75"/>
      <c r="D309" s="75"/>
      <c r="E309" s="75"/>
      <c r="F309" s="75"/>
      <c r="G309" s="75"/>
      <c r="H309" s="75"/>
      <c r="I309" s="75"/>
      <c r="J309" s="75"/>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row>
    <row r="310" spans="1:67" x14ac:dyDescent="0.4">
      <c r="A310" s="75"/>
      <c r="B310" s="137"/>
      <c r="C310" s="75"/>
      <c r="D310" s="75"/>
      <c r="E310" s="75"/>
      <c r="F310" s="75"/>
      <c r="G310" s="75"/>
      <c r="H310" s="75"/>
      <c r="I310" s="75"/>
      <c r="J310" s="75"/>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row>
    <row r="311" spans="1:67" x14ac:dyDescent="0.4">
      <c r="A311" s="75"/>
      <c r="B311" s="137"/>
      <c r="C311" s="75"/>
      <c r="D311" s="75"/>
      <c r="E311" s="75"/>
      <c r="F311" s="75"/>
      <c r="G311" s="75"/>
      <c r="H311" s="75"/>
      <c r="I311" s="75"/>
      <c r="J311" s="75"/>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row>
    <row r="312" spans="1:67" x14ac:dyDescent="0.4">
      <c r="A312" s="75"/>
      <c r="B312" s="137"/>
      <c r="C312" s="75"/>
      <c r="D312" s="75"/>
      <c r="E312" s="75"/>
      <c r="F312" s="75"/>
      <c r="G312" s="75"/>
      <c r="H312" s="75"/>
      <c r="I312" s="75"/>
      <c r="J312" s="75"/>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row>
    <row r="313" spans="1:67" x14ac:dyDescent="0.4">
      <c r="A313" s="75"/>
      <c r="B313" s="137"/>
      <c r="C313" s="75"/>
      <c r="D313" s="75"/>
      <c r="E313" s="75"/>
      <c r="F313" s="75"/>
      <c r="G313" s="75"/>
      <c r="H313" s="75"/>
      <c r="I313" s="75"/>
      <c r="J313" s="75"/>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row>
    <row r="314" spans="1:67" x14ac:dyDescent="0.4">
      <c r="A314" s="75"/>
      <c r="B314" s="137"/>
      <c r="C314" s="75"/>
      <c r="D314" s="75"/>
      <c r="E314" s="75"/>
      <c r="F314" s="75"/>
      <c r="G314" s="75"/>
      <c r="H314" s="75"/>
      <c r="I314" s="75"/>
      <c r="J314" s="75"/>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row>
    <row r="315" spans="1:67" x14ac:dyDescent="0.4">
      <c r="A315" s="75"/>
      <c r="B315" s="137"/>
      <c r="C315" s="75"/>
      <c r="D315" s="75"/>
      <c r="E315" s="75"/>
      <c r="F315" s="75"/>
      <c r="G315" s="75"/>
      <c r="H315" s="75"/>
      <c r="I315" s="75"/>
      <c r="J315" s="75"/>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row>
    <row r="316" spans="1:67" x14ac:dyDescent="0.4">
      <c r="A316" s="75"/>
      <c r="B316" s="137"/>
      <c r="C316" s="75"/>
      <c r="D316" s="75"/>
      <c r="E316" s="75"/>
      <c r="F316" s="75"/>
      <c r="G316" s="75"/>
      <c r="H316" s="75"/>
      <c r="I316" s="75"/>
      <c r="J316" s="75"/>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row>
    <row r="317" spans="1:67" x14ac:dyDescent="0.4">
      <c r="A317" s="75"/>
      <c r="B317" s="137"/>
      <c r="C317" s="75"/>
      <c r="D317" s="75"/>
      <c r="E317" s="75"/>
      <c r="F317" s="75"/>
      <c r="G317" s="75"/>
      <c r="H317" s="75"/>
      <c r="I317" s="75"/>
      <c r="J317" s="75"/>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row>
    <row r="318" spans="1:67" x14ac:dyDescent="0.4">
      <c r="A318" s="75"/>
      <c r="B318" s="137"/>
      <c r="C318" s="75"/>
      <c r="D318" s="75"/>
      <c r="E318" s="75"/>
      <c r="F318" s="75"/>
      <c r="G318" s="75"/>
      <c r="H318" s="75"/>
      <c r="I318" s="75"/>
      <c r="J318" s="75"/>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row>
    <row r="319" spans="1:67" x14ac:dyDescent="0.4">
      <c r="A319" s="75"/>
      <c r="B319" s="137"/>
      <c r="C319" s="75"/>
      <c r="D319" s="75"/>
      <c r="E319" s="75"/>
      <c r="F319" s="75"/>
      <c r="G319" s="75"/>
      <c r="H319" s="75"/>
      <c r="I319" s="75"/>
      <c r="J319" s="75"/>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row>
    <row r="320" spans="1:67" x14ac:dyDescent="0.4">
      <c r="A320" s="75"/>
      <c r="B320" s="137"/>
      <c r="C320" s="75"/>
      <c r="D320" s="75"/>
      <c r="E320" s="75"/>
      <c r="F320" s="75"/>
      <c r="G320" s="75"/>
      <c r="H320" s="75"/>
      <c r="I320" s="75"/>
      <c r="J320" s="75"/>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row>
    <row r="321" spans="1:67" x14ac:dyDescent="0.4">
      <c r="A321" s="75"/>
      <c r="B321" s="137"/>
      <c r="C321" s="75"/>
      <c r="D321" s="75"/>
      <c r="E321" s="75"/>
      <c r="F321" s="75"/>
      <c r="G321" s="75"/>
      <c r="H321" s="75"/>
      <c r="I321" s="75"/>
      <c r="J321" s="75"/>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row>
    <row r="322" spans="1:67" x14ac:dyDescent="0.4">
      <c r="A322" s="75"/>
      <c r="B322" s="137"/>
      <c r="C322" s="75"/>
      <c r="D322" s="75"/>
      <c r="E322" s="75"/>
      <c r="F322" s="75"/>
      <c r="G322" s="75"/>
      <c r="H322" s="75"/>
      <c r="I322" s="75"/>
      <c r="J322" s="75"/>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row>
    <row r="323" spans="1:67" x14ac:dyDescent="0.4">
      <c r="A323" s="75"/>
      <c r="B323" s="137"/>
      <c r="C323" s="75"/>
      <c r="D323" s="75"/>
      <c r="E323" s="75"/>
      <c r="F323" s="75"/>
      <c r="G323" s="75"/>
      <c r="H323" s="75"/>
      <c r="I323" s="75"/>
      <c r="J323" s="75"/>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row>
    <row r="324" spans="1:67" x14ac:dyDescent="0.4">
      <c r="A324" s="75"/>
      <c r="B324" s="137"/>
      <c r="C324" s="75"/>
      <c r="D324" s="75"/>
      <c r="E324" s="75"/>
      <c r="F324" s="75"/>
      <c r="G324" s="75"/>
      <c r="H324" s="75"/>
      <c r="I324" s="75"/>
      <c r="J324" s="75"/>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row>
    <row r="325" spans="1:67" x14ac:dyDescent="0.4">
      <c r="A325" s="75"/>
      <c r="B325" s="137"/>
      <c r="C325" s="75"/>
      <c r="D325" s="75"/>
      <c r="E325" s="75"/>
      <c r="F325" s="75"/>
      <c r="G325" s="75"/>
      <c r="H325" s="75"/>
      <c r="I325" s="75"/>
      <c r="J325" s="75"/>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row>
    <row r="326" spans="1:67" x14ac:dyDescent="0.4">
      <c r="A326" s="75"/>
      <c r="B326" s="137"/>
      <c r="C326" s="75"/>
      <c r="D326" s="75"/>
      <c r="E326" s="75"/>
      <c r="F326" s="75"/>
      <c r="G326" s="75"/>
      <c r="H326" s="75"/>
      <c r="I326" s="75"/>
      <c r="J326" s="75"/>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row>
    <row r="327" spans="1:67" x14ac:dyDescent="0.4">
      <c r="A327" s="75"/>
      <c r="B327" s="137"/>
      <c r="C327" s="75"/>
      <c r="D327" s="75"/>
      <c r="E327" s="75"/>
      <c r="F327" s="75"/>
      <c r="G327" s="75"/>
      <c r="H327" s="75"/>
      <c r="I327" s="75"/>
      <c r="J327" s="75"/>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row>
    <row r="328" spans="1:67" x14ac:dyDescent="0.4">
      <c r="A328" s="75"/>
      <c r="B328" s="137"/>
      <c r="C328" s="75"/>
      <c r="D328" s="75"/>
      <c r="E328" s="75"/>
      <c r="F328" s="75"/>
      <c r="G328" s="75"/>
      <c r="H328" s="75"/>
      <c r="I328" s="75"/>
      <c r="J328" s="75"/>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row>
    <row r="329" spans="1:67" x14ac:dyDescent="0.4">
      <c r="A329" s="75"/>
      <c r="B329" s="137"/>
      <c r="C329" s="75"/>
      <c r="D329" s="75"/>
      <c r="E329" s="75"/>
      <c r="F329" s="75"/>
      <c r="G329" s="75"/>
      <c r="H329" s="75"/>
      <c r="I329" s="75"/>
      <c r="J329" s="75"/>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row>
    <row r="330" spans="1:67" x14ac:dyDescent="0.4">
      <c r="A330" s="75"/>
      <c r="B330" s="137"/>
      <c r="C330" s="75"/>
      <c r="D330" s="75"/>
      <c r="E330" s="75"/>
      <c r="F330" s="75"/>
      <c r="G330" s="75"/>
      <c r="H330" s="75"/>
      <c r="I330" s="75"/>
      <c r="J330" s="75"/>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row>
    <row r="331" spans="1:67" x14ac:dyDescent="0.4">
      <c r="A331" s="75"/>
      <c r="B331" s="137"/>
      <c r="C331" s="75"/>
      <c r="D331" s="75"/>
      <c r="E331" s="75"/>
      <c r="F331" s="75"/>
      <c r="G331" s="75"/>
      <c r="H331" s="75"/>
      <c r="I331" s="75"/>
      <c r="J331" s="75"/>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row>
    <row r="332" spans="1:67" x14ac:dyDescent="0.4">
      <c r="A332" s="75"/>
      <c r="B332" s="137"/>
      <c r="C332" s="75"/>
      <c r="D332" s="75"/>
      <c r="E332" s="75"/>
      <c r="F332" s="75"/>
      <c r="G332" s="75"/>
      <c r="H332" s="75"/>
      <c r="I332" s="75"/>
      <c r="J332" s="75"/>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row>
    <row r="333" spans="1:67" x14ac:dyDescent="0.4">
      <c r="A333" s="75"/>
      <c r="B333" s="137"/>
      <c r="C333" s="75"/>
      <c r="D333" s="75"/>
      <c r="E333" s="75"/>
      <c r="F333" s="75"/>
      <c r="G333" s="75"/>
      <c r="H333" s="75"/>
      <c r="I333" s="75"/>
      <c r="J333" s="75"/>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row>
    <row r="334" spans="1:67" x14ac:dyDescent="0.4">
      <c r="A334" s="75"/>
      <c r="B334" s="137"/>
      <c r="C334" s="75"/>
      <c r="D334" s="75"/>
      <c r="E334" s="75"/>
      <c r="F334" s="75"/>
      <c r="G334" s="75"/>
      <c r="H334" s="75"/>
      <c r="I334" s="75"/>
      <c r="J334" s="75"/>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row>
    <row r="335" spans="1:67" x14ac:dyDescent="0.4">
      <c r="A335" s="75"/>
      <c r="B335" s="137"/>
      <c r="C335" s="75"/>
      <c r="D335" s="75"/>
      <c r="E335" s="75"/>
      <c r="F335" s="75"/>
      <c r="G335" s="75"/>
      <c r="H335" s="75"/>
      <c r="I335" s="75"/>
      <c r="J335" s="75"/>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row>
    <row r="336" spans="1:67" x14ac:dyDescent="0.4">
      <c r="A336" s="75"/>
      <c r="B336" s="137"/>
      <c r="C336" s="75"/>
      <c r="D336" s="75"/>
      <c r="E336" s="75"/>
      <c r="F336" s="75"/>
      <c r="G336" s="75"/>
      <c r="H336" s="75"/>
      <c r="I336" s="75"/>
      <c r="J336" s="75"/>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row>
    <row r="337" spans="1:67" x14ac:dyDescent="0.4">
      <c r="A337" s="75"/>
      <c r="B337" s="137"/>
      <c r="C337" s="75"/>
      <c r="D337" s="75"/>
      <c r="E337" s="75"/>
      <c r="F337" s="75"/>
      <c r="G337" s="75"/>
      <c r="H337" s="75"/>
      <c r="I337" s="75"/>
      <c r="J337" s="75"/>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row>
    <row r="338" spans="1:67" x14ac:dyDescent="0.4">
      <c r="A338" s="75"/>
      <c r="B338" s="137"/>
      <c r="C338" s="75"/>
      <c r="D338" s="75"/>
      <c r="E338" s="75"/>
      <c r="F338" s="75"/>
      <c r="G338" s="75"/>
      <c r="H338" s="75"/>
      <c r="I338" s="75"/>
      <c r="J338" s="75"/>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row>
    <row r="339" spans="1:67" x14ac:dyDescent="0.4">
      <c r="A339" s="75"/>
      <c r="B339" s="137"/>
      <c r="C339" s="75"/>
      <c r="D339" s="75"/>
      <c r="E339" s="75"/>
      <c r="F339" s="75"/>
      <c r="G339" s="75"/>
      <c r="H339" s="75"/>
      <c r="I339" s="75"/>
      <c r="J339" s="75"/>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row>
    <row r="340" spans="1:67" x14ac:dyDescent="0.4">
      <c r="A340" s="75"/>
      <c r="B340" s="137"/>
      <c r="C340" s="75"/>
      <c r="D340" s="75"/>
      <c r="E340" s="75"/>
      <c r="F340" s="75"/>
      <c r="G340" s="75"/>
      <c r="H340" s="75"/>
      <c r="I340" s="75"/>
      <c r="J340" s="75"/>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row>
    <row r="341" spans="1:67" x14ac:dyDescent="0.4">
      <c r="A341" s="75"/>
      <c r="B341" s="137"/>
      <c r="C341" s="75"/>
      <c r="D341" s="75"/>
      <c r="E341" s="75"/>
      <c r="F341" s="75"/>
      <c r="G341" s="75"/>
      <c r="H341" s="75"/>
      <c r="I341" s="75"/>
      <c r="J341" s="75"/>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row>
    <row r="342" spans="1:67" x14ac:dyDescent="0.4">
      <c r="A342" s="75"/>
      <c r="B342" s="137"/>
      <c r="C342" s="75"/>
      <c r="D342" s="75"/>
      <c r="E342" s="75"/>
      <c r="F342" s="75"/>
      <c r="G342" s="75"/>
      <c r="H342" s="75"/>
      <c r="I342" s="75"/>
      <c r="J342" s="75"/>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row>
    <row r="343" spans="1:67" x14ac:dyDescent="0.4">
      <c r="A343" s="75"/>
      <c r="B343" s="137"/>
      <c r="C343" s="75"/>
      <c r="D343" s="75"/>
      <c r="E343" s="75"/>
      <c r="F343" s="75"/>
      <c r="G343" s="75"/>
      <c r="H343" s="75"/>
      <c r="I343" s="75"/>
      <c r="J343" s="75"/>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row>
    <row r="344" spans="1:67" x14ac:dyDescent="0.4">
      <c r="A344" s="75"/>
      <c r="B344" s="137"/>
      <c r="C344" s="75"/>
      <c r="D344" s="75"/>
      <c r="E344" s="75"/>
      <c r="F344" s="75"/>
      <c r="G344" s="75"/>
      <c r="H344" s="75"/>
      <c r="I344" s="75"/>
      <c r="J344" s="75"/>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row>
    <row r="345" spans="1:67" x14ac:dyDescent="0.4">
      <c r="A345" s="75"/>
      <c r="B345" s="137"/>
      <c r="C345" s="75"/>
      <c r="D345" s="75"/>
      <c r="E345" s="75"/>
      <c r="F345" s="75"/>
      <c r="G345" s="75"/>
      <c r="H345" s="75"/>
      <c r="I345" s="75"/>
      <c r="J345" s="75"/>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row>
    <row r="346" spans="1:67" x14ac:dyDescent="0.4">
      <c r="A346" s="75"/>
      <c r="B346" s="137"/>
      <c r="C346" s="75"/>
      <c r="D346" s="75"/>
      <c r="E346" s="75"/>
      <c r="F346" s="75"/>
      <c r="G346" s="75"/>
      <c r="H346" s="75"/>
      <c r="I346" s="75"/>
      <c r="J346" s="75"/>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row>
    <row r="347" spans="1:67" x14ac:dyDescent="0.4">
      <c r="A347" s="75"/>
      <c r="B347" s="137"/>
      <c r="C347" s="75"/>
      <c r="D347" s="75"/>
      <c r="E347" s="75"/>
      <c r="F347" s="75"/>
      <c r="G347" s="75"/>
      <c r="H347" s="75"/>
      <c r="I347" s="75"/>
      <c r="J347" s="75"/>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row>
    <row r="348" spans="1:67" x14ac:dyDescent="0.4">
      <c r="A348" s="75"/>
      <c r="B348" s="137"/>
      <c r="C348" s="75"/>
      <c r="D348" s="75"/>
      <c r="E348" s="75"/>
      <c r="F348" s="75"/>
      <c r="G348" s="75"/>
      <c r="H348" s="75"/>
      <c r="I348" s="75"/>
      <c r="J348" s="75"/>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row>
    <row r="349" spans="1:67" x14ac:dyDescent="0.4">
      <c r="A349" s="75"/>
      <c r="B349" s="137"/>
      <c r="C349" s="75"/>
      <c r="D349" s="75"/>
      <c r="E349" s="75"/>
      <c r="F349" s="75"/>
      <c r="G349" s="75"/>
      <c r="H349" s="75"/>
      <c r="I349" s="75"/>
      <c r="J349" s="75"/>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row>
    <row r="350" spans="1:67" x14ac:dyDescent="0.4">
      <c r="A350" s="75"/>
      <c r="B350" s="137"/>
      <c r="C350" s="75"/>
      <c r="D350" s="75"/>
      <c r="E350" s="75"/>
      <c r="F350" s="75"/>
      <c r="G350" s="75"/>
      <c r="H350" s="75"/>
      <c r="I350" s="75"/>
      <c r="J350" s="75"/>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row>
    <row r="351" spans="1:67" x14ac:dyDescent="0.4">
      <c r="A351" s="75"/>
      <c r="B351" s="137"/>
      <c r="C351" s="75"/>
      <c r="D351" s="75"/>
      <c r="E351" s="75"/>
      <c r="F351" s="75"/>
      <c r="G351" s="75"/>
      <c r="H351" s="75"/>
      <c r="I351" s="75"/>
      <c r="J351" s="75"/>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row>
    <row r="352" spans="1:67" x14ac:dyDescent="0.4">
      <c r="A352" s="75"/>
      <c r="B352" s="137"/>
      <c r="C352" s="75"/>
      <c r="D352" s="75"/>
      <c r="E352" s="75"/>
      <c r="F352" s="75"/>
      <c r="G352" s="75"/>
      <c r="H352" s="75"/>
      <c r="I352" s="75"/>
      <c r="J352" s="75"/>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row>
    <row r="353" spans="1:67" x14ac:dyDescent="0.4">
      <c r="A353" s="75"/>
      <c r="B353" s="137"/>
      <c r="C353" s="75"/>
      <c r="D353" s="75"/>
      <c r="E353" s="75"/>
      <c r="F353" s="75"/>
      <c r="G353" s="75"/>
      <c r="H353" s="75"/>
      <c r="I353" s="75"/>
      <c r="J353" s="75"/>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row>
    <row r="354" spans="1:67" x14ac:dyDescent="0.4">
      <c r="A354" s="75"/>
      <c r="B354" s="137"/>
      <c r="C354" s="75"/>
      <c r="D354" s="75"/>
      <c r="E354" s="75"/>
      <c r="F354" s="75"/>
      <c r="G354" s="75"/>
      <c r="H354" s="75"/>
      <c r="I354" s="75"/>
      <c r="J354" s="75"/>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row>
    <row r="355" spans="1:67" x14ac:dyDescent="0.4">
      <c r="A355" s="75"/>
      <c r="B355" s="137"/>
      <c r="C355" s="75"/>
      <c r="D355" s="75"/>
      <c r="E355" s="75"/>
      <c r="F355" s="75"/>
      <c r="G355" s="75"/>
      <c r="H355" s="75"/>
      <c r="I355" s="75"/>
      <c r="J355" s="75"/>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row>
    <row r="356" spans="1:67" x14ac:dyDescent="0.4">
      <c r="A356" s="75"/>
      <c r="B356" s="137"/>
      <c r="C356" s="75"/>
      <c r="D356" s="75"/>
      <c r="E356" s="75"/>
      <c r="F356" s="75"/>
      <c r="G356" s="75"/>
      <c r="H356" s="75"/>
      <c r="I356" s="75"/>
      <c r="J356" s="75"/>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row>
    <row r="357" spans="1:67" x14ac:dyDescent="0.4">
      <c r="A357" s="75"/>
      <c r="B357" s="137"/>
      <c r="C357" s="75"/>
      <c r="D357" s="75"/>
      <c r="E357" s="75"/>
      <c r="F357" s="75"/>
      <c r="G357" s="75"/>
      <c r="H357" s="75"/>
      <c r="I357" s="75"/>
      <c r="J357" s="75"/>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row>
    <row r="358" spans="1:67" x14ac:dyDescent="0.4">
      <c r="A358" s="75"/>
      <c r="B358" s="137"/>
      <c r="C358" s="75"/>
      <c r="D358" s="75"/>
      <c r="E358" s="75"/>
      <c r="F358" s="75"/>
      <c r="G358" s="75"/>
      <c r="H358" s="75"/>
      <c r="I358" s="75"/>
      <c r="J358" s="75"/>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row>
    <row r="359" spans="1:67" x14ac:dyDescent="0.4">
      <c r="A359" s="75"/>
      <c r="B359" s="137"/>
      <c r="C359" s="75"/>
      <c r="D359" s="75"/>
      <c r="E359" s="75"/>
      <c r="F359" s="75"/>
      <c r="G359" s="75"/>
      <c r="H359" s="75"/>
      <c r="I359" s="75"/>
      <c r="J359" s="75"/>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row>
    <row r="360" spans="1:67" x14ac:dyDescent="0.4">
      <c r="A360" s="75"/>
      <c r="B360" s="137"/>
      <c r="C360" s="75"/>
      <c r="D360" s="75"/>
      <c r="E360" s="75"/>
      <c r="F360" s="75"/>
      <c r="G360" s="75"/>
      <c r="H360" s="75"/>
      <c r="I360" s="75"/>
      <c r="J360" s="75"/>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row>
    <row r="361" spans="1:67" x14ac:dyDescent="0.4">
      <c r="A361" s="75"/>
      <c r="B361" s="137"/>
      <c r="C361" s="75"/>
      <c r="D361" s="75"/>
      <c r="E361" s="75"/>
      <c r="F361" s="75"/>
      <c r="G361" s="75"/>
      <c r="H361" s="75"/>
      <c r="I361" s="75"/>
      <c r="J361" s="75"/>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row>
    <row r="362" spans="1:67" x14ac:dyDescent="0.4">
      <c r="A362" s="9"/>
      <c r="B362" s="10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row>
    <row r="363" spans="1:67" x14ac:dyDescent="0.4">
      <c r="A363" s="9"/>
      <c r="B363" s="10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row>
    <row r="364" spans="1:67" x14ac:dyDescent="0.4">
      <c r="A364" s="9"/>
      <c r="B364" s="10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row>
    <row r="365" spans="1:67" x14ac:dyDescent="0.4">
      <c r="A365" s="9"/>
      <c r="B365" s="10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row>
    <row r="366" spans="1:67" x14ac:dyDescent="0.4">
      <c r="A366" s="9"/>
      <c r="B366" s="10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row>
    <row r="367" spans="1:67" x14ac:dyDescent="0.4">
      <c r="A367" s="9"/>
      <c r="B367" s="10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row>
    <row r="368" spans="1:67" x14ac:dyDescent="0.4">
      <c r="A368" s="9"/>
      <c r="B368" s="10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row>
    <row r="369" spans="1:67" x14ac:dyDescent="0.4">
      <c r="A369" s="9"/>
      <c r="B369" s="10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row>
    <row r="370" spans="1:67" x14ac:dyDescent="0.4">
      <c r="A370" s="9"/>
      <c r="B370" s="10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row>
    <row r="371" spans="1:67" x14ac:dyDescent="0.4">
      <c r="A371" s="9"/>
      <c r="B371" s="10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row>
    <row r="372" spans="1:67" x14ac:dyDescent="0.4">
      <c r="A372" s="9"/>
      <c r="B372" s="10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row>
    <row r="373" spans="1:67" x14ac:dyDescent="0.4">
      <c r="A373" s="9"/>
      <c r="B373" s="10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row>
    <row r="374" spans="1:67" x14ac:dyDescent="0.4">
      <c r="A374" s="9"/>
      <c r="B374" s="10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row>
    <row r="375" spans="1:67" x14ac:dyDescent="0.4">
      <c r="A375" s="9"/>
      <c r="B375" s="10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row>
    <row r="376" spans="1:67" x14ac:dyDescent="0.4">
      <c r="A376" s="9"/>
      <c r="B376" s="10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row>
    <row r="377" spans="1:67" x14ac:dyDescent="0.4">
      <c r="A377" s="9"/>
      <c r="B377" s="10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row>
    <row r="378" spans="1:67" x14ac:dyDescent="0.4">
      <c r="A378" s="9"/>
      <c r="B378" s="10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row>
    <row r="379" spans="1:67" x14ac:dyDescent="0.4">
      <c r="A379" s="9"/>
      <c r="B379" s="10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row>
    <row r="380" spans="1:67" x14ac:dyDescent="0.4">
      <c r="A380" s="9"/>
      <c r="B380" s="10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row>
    <row r="381" spans="1:67" x14ac:dyDescent="0.4">
      <c r="A381" s="9"/>
      <c r="B381" s="10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row>
    <row r="382" spans="1:67" x14ac:dyDescent="0.4">
      <c r="A382" s="9"/>
      <c r="B382" s="10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row>
    <row r="383" spans="1:67" x14ac:dyDescent="0.4">
      <c r="A383" s="9"/>
      <c r="B383" s="10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row>
    <row r="384" spans="1:67" x14ac:dyDescent="0.4">
      <c r="A384" s="9"/>
      <c r="B384" s="10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row>
    <row r="385" spans="1:67" x14ac:dyDescent="0.4">
      <c r="A385" s="9"/>
      <c r="B385" s="10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row>
    <row r="386" spans="1:67" x14ac:dyDescent="0.4">
      <c r="A386" s="9"/>
      <c r="B386" s="10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row>
    <row r="387" spans="1:67" x14ac:dyDescent="0.4">
      <c r="A387" s="9"/>
      <c r="B387" s="10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row>
    <row r="388" spans="1:67" x14ac:dyDescent="0.4">
      <c r="A388" s="9"/>
      <c r="B388" s="10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row>
    <row r="389" spans="1:67" x14ac:dyDescent="0.4">
      <c r="A389" s="9"/>
      <c r="B389" s="10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row>
    <row r="390" spans="1:67" x14ac:dyDescent="0.4">
      <c r="A390" s="9"/>
      <c r="B390" s="10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row>
    <row r="391" spans="1:67" x14ac:dyDescent="0.4">
      <c r="A391" s="9"/>
      <c r="B391" s="10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row>
    <row r="392" spans="1:67" x14ac:dyDescent="0.4">
      <c r="A392" s="9"/>
      <c r="B392" s="10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row>
    <row r="393" spans="1:67" x14ac:dyDescent="0.4">
      <c r="A393" s="9"/>
      <c r="B393" s="10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row>
    <row r="394" spans="1:67" x14ac:dyDescent="0.4">
      <c r="A394" s="9"/>
      <c r="B394" s="10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row>
    <row r="395" spans="1:67" x14ac:dyDescent="0.4">
      <c r="A395" s="9"/>
      <c r="B395" s="10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row>
    <row r="396" spans="1:67" x14ac:dyDescent="0.4">
      <c r="A396" s="9"/>
      <c r="B396" s="10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row>
    <row r="397" spans="1:67" x14ac:dyDescent="0.4">
      <c r="A397" s="9"/>
      <c r="B397" s="10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row>
    <row r="398" spans="1:67" x14ac:dyDescent="0.4">
      <c r="A398" s="9"/>
      <c r="B398" s="10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row>
    <row r="399" spans="1:67" x14ac:dyDescent="0.4">
      <c r="A399" s="9"/>
      <c r="B399" s="10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row>
    <row r="400" spans="1:67" x14ac:dyDescent="0.4">
      <c r="A400" s="9"/>
      <c r="B400" s="10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row>
    <row r="401" spans="1:67" x14ac:dyDescent="0.4">
      <c r="A401" s="9"/>
      <c r="B401" s="10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row>
    <row r="402" spans="1:67" x14ac:dyDescent="0.4">
      <c r="A402" s="9"/>
      <c r="B402" s="10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row>
    <row r="403" spans="1:67" x14ac:dyDescent="0.4">
      <c r="A403" s="9"/>
      <c r="B403" s="10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row>
    <row r="404" spans="1:67" x14ac:dyDescent="0.4">
      <c r="A404" s="9"/>
      <c r="B404" s="10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row>
    <row r="405" spans="1:67" x14ac:dyDescent="0.4">
      <c r="A405" s="9"/>
      <c r="B405" s="10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row>
    <row r="406" spans="1:67" x14ac:dyDescent="0.4">
      <c r="A406" s="9"/>
      <c r="B406" s="10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row>
    <row r="407" spans="1:67" x14ac:dyDescent="0.4">
      <c r="A407" s="9"/>
      <c r="B407" s="10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row>
    <row r="408" spans="1:67" x14ac:dyDescent="0.4">
      <c r="A408" s="9"/>
      <c r="B408" s="10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row>
    <row r="409" spans="1:67" x14ac:dyDescent="0.4">
      <c r="A409" s="9"/>
      <c r="B409" s="10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row>
    <row r="410" spans="1:67" x14ac:dyDescent="0.4">
      <c r="A410" s="9"/>
      <c r="B410" s="10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row>
    <row r="411" spans="1:67" x14ac:dyDescent="0.4">
      <c r="A411" s="9"/>
      <c r="B411" s="10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row>
    <row r="412" spans="1:67" x14ac:dyDescent="0.4">
      <c r="A412" s="9"/>
      <c r="B412" s="10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row>
    <row r="413" spans="1:67" x14ac:dyDescent="0.4">
      <c r="A413" s="9"/>
      <c r="B413" s="10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row>
    <row r="414" spans="1:67" x14ac:dyDescent="0.4">
      <c r="A414" s="9"/>
      <c r="B414" s="10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row>
    <row r="415" spans="1:67" x14ac:dyDescent="0.4">
      <c r="A415" s="9"/>
      <c r="B415" s="10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row>
    <row r="416" spans="1:67" x14ac:dyDescent="0.4">
      <c r="A416" s="9"/>
      <c r="B416" s="10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row>
    <row r="417" spans="1:67" x14ac:dyDescent="0.4">
      <c r="A417" s="9"/>
      <c r="B417" s="10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row>
    <row r="418" spans="1:67" x14ac:dyDescent="0.4">
      <c r="A418" s="9"/>
      <c r="B418" s="10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row>
    <row r="419" spans="1:67" x14ac:dyDescent="0.4">
      <c r="A419" s="9"/>
      <c r="B419" s="10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row>
    <row r="420" spans="1:67" x14ac:dyDescent="0.4">
      <c r="A420" s="9"/>
      <c r="B420" s="10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row>
    <row r="421" spans="1:67" x14ac:dyDescent="0.4">
      <c r="A421" s="9"/>
      <c r="B421" s="10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row>
    <row r="422" spans="1:67" x14ac:dyDescent="0.4">
      <c r="A422" s="9"/>
      <c r="B422" s="10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row>
    <row r="423" spans="1:67" x14ac:dyDescent="0.4">
      <c r="A423" s="9"/>
      <c r="B423" s="10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row>
    <row r="424" spans="1:67" x14ac:dyDescent="0.4">
      <c r="A424" s="9"/>
      <c r="B424" s="10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row>
    <row r="425" spans="1:67" x14ac:dyDescent="0.4">
      <c r="A425" s="9"/>
      <c r="B425" s="10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row>
    <row r="426" spans="1:67" x14ac:dyDescent="0.4">
      <c r="A426" s="9"/>
      <c r="B426" s="10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row>
    <row r="427" spans="1:67" x14ac:dyDescent="0.4">
      <c r="A427" s="9"/>
      <c r="B427" s="10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row>
    <row r="428" spans="1:67" x14ac:dyDescent="0.4">
      <c r="A428" s="9"/>
      <c r="B428" s="10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row>
    <row r="429" spans="1:67" x14ac:dyDescent="0.4">
      <c r="A429" s="9"/>
      <c r="B429" s="10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row>
    <row r="430" spans="1:67" x14ac:dyDescent="0.4">
      <c r="A430" s="9"/>
      <c r="B430" s="10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row>
    <row r="431" spans="1:67" x14ac:dyDescent="0.4">
      <c r="A431" s="9"/>
      <c r="B431" s="10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row>
    <row r="432" spans="1:67" x14ac:dyDescent="0.4">
      <c r="A432" s="9"/>
      <c r="B432" s="10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row>
    <row r="433" spans="1:67" x14ac:dyDescent="0.4">
      <c r="A433" s="9"/>
      <c r="B433" s="10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row>
    <row r="434" spans="1:67" x14ac:dyDescent="0.4">
      <c r="A434" s="9"/>
      <c r="B434" s="10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row>
    <row r="435" spans="1:67" x14ac:dyDescent="0.4">
      <c r="A435" s="9"/>
      <c r="B435" s="10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row>
    <row r="436" spans="1:67" x14ac:dyDescent="0.4">
      <c r="A436" s="9"/>
      <c r="B436" s="10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row>
    <row r="437" spans="1:67" x14ac:dyDescent="0.4">
      <c r="A437" s="9"/>
      <c r="B437" s="10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row>
    <row r="438" spans="1:67" x14ac:dyDescent="0.4">
      <c r="A438" s="9"/>
      <c r="B438" s="10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row>
    <row r="439" spans="1:67" x14ac:dyDescent="0.4">
      <c r="A439" s="9"/>
      <c r="B439" s="10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row>
    <row r="440" spans="1:67" x14ac:dyDescent="0.4">
      <c r="A440" s="9"/>
      <c r="B440" s="10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row>
    <row r="441" spans="1:67" x14ac:dyDescent="0.4">
      <c r="A441" s="9"/>
      <c r="B441" s="10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row>
    <row r="442" spans="1:67" x14ac:dyDescent="0.4">
      <c r="A442" s="9"/>
      <c r="B442" s="10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row>
    <row r="443" spans="1:67" x14ac:dyDescent="0.4">
      <c r="A443" s="9"/>
      <c r="B443" s="10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row>
    <row r="444" spans="1:67" x14ac:dyDescent="0.4">
      <c r="A444" s="9"/>
      <c r="B444" s="10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row>
    <row r="445" spans="1:67" x14ac:dyDescent="0.4">
      <c r="A445" s="9"/>
      <c r="B445" s="10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row>
    <row r="446" spans="1:67" x14ac:dyDescent="0.4">
      <c r="A446" s="9"/>
      <c r="B446" s="10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row>
    <row r="447" spans="1:67" x14ac:dyDescent="0.4">
      <c r="A447" s="9"/>
      <c r="B447" s="10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row>
    <row r="448" spans="1:67" x14ac:dyDescent="0.4">
      <c r="A448" s="9"/>
      <c r="B448" s="10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row>
    <row r="449" spans="1:67" x14ac:dyDescent="0.4">
      <c r="A449" s="9"/>
      <c r="B449" s="10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row>
    <row r="450" spans="1:67" x14ac:dyDescent="0.4">
      <c r="A450" s="9"/>
      <c r="B450" s="10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row>
    <row r="451" spans="1:67" x14ac:dyDescent="0.4">
      <c r="A451" s="9"/>
      <c r="B451" s="10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row>
    <row r="452" spans="1:67" x14ac:dyDescent="0.4">
      <c r="A452" s="9"/>
      <c r="B452" s="10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row>
    <row r="453" spans="1:67" x14ac:dyDescent="0.4">
      <c r="A453" s="9"/>
      <c r="B453" s="10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row>
    <row r="454" spans="1:67" x14ac:dyDescent="0.4">
      <c r="A454" s="9"/>
      <c r="B454" s="10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row>
    <row r="455" spans="1:67" x14ac:dyDescent="0.4">
      <c r="A455" s="9"/>
      <c r="B455" s="10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row>
    <row r="456" spans="1:67" x14ac:dyDescent="0.4">
      <c r="A456" s="9"/>
      <c r="B456" s="10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row>
    <row r="457" spans="1:67" x14ac:dyDescent="0.4">
      <c r="A457" s="9"/>
      <c r="B457" s="10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row>
    <row r="458" spans="1:67" x14ac:dyDescent="0.4">
      <c r="A458" s="9"/>
      <c r="B458" s="10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row>
    <row r="459" spans="1:67" x14ac:dyDescent="0.4">
      <c r="A459" s="9"/>
      <c r="B459" s="10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row>
    <row r="460" spans="1:67" x14ac:dyDescent="0.4">
      <c r="A460" s="9"/>
      <c r="B460" s="10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row>
    <row r="461" spans="1:67" x14ac:dyDescent="0.4">
      <c r="A461" s="9"/>
      <c r="B461" s="10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row>
    <row r="462" spans="1:67" x14ac:dyDescent="0.4">
      <c r="A462" s="9"/>
      <c r="B462" s="10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row>
    <row r="463" spans="1:67" x14ac:dyDescent="0.4">
      <c r="A463" s="9"/>
      <c r="B463" s="10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row>
    <row r="464" spans="1:67" x14ac:dyDescent="0.4">
      <c r="A464" s="9"/>
      <c r="B464" s="10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row>
    <row r="465" spans="1:67" x14ac:dyDescent="0.4">
      <c r="A465" s="9"/>
      <c r="B465" s="10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row>
    <row r="466" spans="1:67" x14ac:dyDescent="0.4">
      <c r="A466" s="9"/>
      <c r="B466" s="10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row>
    <row r="467" spans="1:67" x14ac:dyDescent="0.4">
      <c r="A467" s="9"/>
      <c r="B467" s="10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row>
    <row r="468" spans="1:67" x14ac:dyDescent="0.4">
      <c r="A468" s="9"/>
      <c r="B468" s="10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row>
    <row r="469" spans="1:67" x14ac:dyDescent="0.4">
      <c r="A469" s="9"/>
      <c r="B469" s="10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row>
    <row r="470" spans="1:67" x14ac:dyDescent="0.4">
      <c r="A470" s="9"/>
      <c r="B470" s="10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row>
    <row r="471" spans="1:67" x14ac:dyDescent="0.4">
      <c r="A471" s="9"/>
      <c r="B471" s="10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row>
    <row r="472" spans="1:67" x14ac:dyDescent="0.4">
      <c r="A472" s="9"/>
      <c r="B472" s="10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row>
    <row r="473" spans="1:67" x14ac:dyDescent="0.4">
      <c r="A473" s="9"/>
      <c r="B473" s="10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row>
    <row r="474" spans="1:67" x14ac:dyDescent="0.4">
      <c r="A474" s="9"/>
      <c r="B474" s="10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row>
    <row r="475" spans="1:67" x14ac:dyDescent="0.4">
      <c r="A475" s="9"/>
      <c r="B475" s="10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row>
    <row r="476" spans="1:67" x14ac:dyDescent="0.4">
      <c r="A476" s="9"/>
      <c r="B476" s="10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row>
    <row r="477" spans="1:67" x14ac:dyDescent="0.4">
      <c r="A477" s="9"/>
      <c r="B477" s="10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row>
    <row r="478" spans="1:67" x14ac:dyDescent="0.4">
      <c r="A478" s="9"/>
      <c r="B478" s="10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row>
    <row r="479" spans="1:67" x14ac:dyDescent="0.4">
      <c r="A479" s="9"/>
      <c r="B479" s="10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row>
    <row r="480" spans="1:67" x14ac:dyDescent="0.4">
      <c r="A480" s="9"/>
      <c r="B480" s="10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row>
    <row r="481" spans="1:67" x14ac:dyDescent="0.4">
      <c r="A481" s="9"/>
      <c r="B481" s="10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row>
    <row r="482" spans="1:67" x14ac:dyDescent="0.4">
      <c r="A482" s="9"/>
      <c r="B482" s="10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row>
    <row r="483" spans="1:67" x14ac:dyDescent="0.4">
      <c r="A483" s="9"/>
      <c r="B483" s="10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row>
    <row r="484" spans="1:67" x14ac:dyDescent="0.4">
      <c r="A484" s="9"/>
      <c r="B484" s="10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row>
    <row r="485" spans="1:67" x14ac:dyDescent="0.4">
      <c r="A485" s="9"/>
      <c r="B485" s="10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row>
    <row r="486" spans="1:67" x14ac:dyDescent="0.4">
      <c r="A486" s="9"/>
      <c r="B486" s="10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row>
    <row r="487" spans="1:67" x14ac:dyDescent="0.4">
      <c r="A487" s="9"/>
      <c r="B487" s="10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row>
    <row r="488" spans="1:67" x14ac:dyDescent="0.4">
      <c r="A488" s="9"/>
      <c r="B488" s="10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row>
    <row r="489" spans="1:67" x14ac:dyDescent="0.4">
      <c r="A489" s="9"/>
      <c r="B489" s="10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row>
    <row r="490" spans="1:67" x14ac:dyDescent="0.4">
      <c r="A490" s="9"/>
      <c r="B490" s="10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row>
    <row r="491" spans="1:67" x14ac:dyDescent="0.4">
      <c r="A491" s="9"/>
      <c r="B491" s="10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row>
    <row r="492" spans="1:67" x14ac:dyDescent="0.4">
      <c r="A492" s="9"/>
      <c r="B492" s="10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row>
    <row r="493" spans="1:67" x14ac:dyDescent="0.4">
      <c r="A493" s="9"/>
      <c r="B493" s="10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row>
    <row r="494" spans="1:67" x14ac:dyDescent="0.4">
      <c r="A494" s="9"/>
      <c r="B494" s="10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row>
    <row r="495" spans="1:67" x14ac:dyDescent="0.4">
      <c r="A495" s="9"/>
      <c r="B495" s="10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row>
    <row r="496" spans="1:67" x14ac:dyDescent="0.4">
      <c r="A496" s="9"/>
      <c r="B496" s="10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row>
    <row r="497" spans="1:67" x14ac:dyDescent="0.4">
      <c r="A497" s="9"/>
      <c r="B497" s="10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row>
    <row r="498" spans="1:67" x14ac:dyDescent="0.4">
      <c r="A498" s="9"/>
      <c r="B498" s="10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row>
    <row r="499" spans="1:67" x14ac:dyDescent="0.4">
      <c r="A499" s="9"/>
      <c r="B499" s="10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row>
    <row r="500" spans="1:67" x14ac:dyDescent="0.4">
      <c r="A500" s="9"/>
      <c r="B500" s="10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row>
    <row r="501" spans="1:67" x14ac:dyDescent="0.4">
      <c r="A501" s="9"/>
      <c r="B501" s="10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row>
    <row r="502" spans="1:67" x14ac:dyDescent="0.4">
      <c r="A502" s="9"/>
      <c r="B502" s="10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row>
    <row r="503" spans="1:67" x14ac:dyDescent="0.4">
      <c r="A503" s="9"/>
      <c r="B503" s="10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row>
    <row r="504" spans="1:67" x14ac:dyDescent="0.4">
      <c r="A504" s="9"/>
      <c r="B504" s="10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row>
    <row r="505" spans="1:67" x14ac:dyDescent="0.4">
      <c r="A505" s="9"/>
      <c r="B505" s="10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row>
    <row r="506" spans="1:67" x14ac:dyDescent="0.4">
      <c r="A506" s="9"/>
      <c r="B506" s="10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row>
    <row r="507" spans="1:67" x14ac:dyDescent="0.4">
      <c r="A507" s="9"/>
      <c r="B507" s="10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row>
    <row r="508" spans="1:67" x14ac:dyDescent="0.4">
      <c r="A508" s="9"/>
      <c r="B508" s="10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row>
    <row r="509" spans="1:67" x14ac:dyDescent="0.4">
      <c r="A509" s="9"/>
      <c r="B509" s="10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row>
    <row r="510" spans="1:67" x14ac:dyDescent="0.4">
      <c r="A510" s="9"/>
      <c r="B510" s="10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row>
    <row r="511" spans="1:67" x14ac:dyDescent="0.4">
      <c r="A511" s="9"/>
      <c r="B511" s="10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row>
    <row r="512" spans="1:67" x14ac:dyDescent="0.4">
      <c r="A512" s="9"/>
      <c r="B512" s="10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row>
    <row r="513" spans="1:67" x14ac:dyDescent="0.4">
      <c r="A513" s="9"/>
      <c r="B513" s="10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row>
    <row r="514" spans="1:67" x14ac:dyDescent="0.4">
      <c r="A514" s="9"/>
      <c r="B514" s="10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row>
    <row r="515" spans="1:67" x14ac:dyDescent="0.4">
      <c r="A515" s="9"/>
      <c r="B515" s="10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row>
    <row r="516" spans="1:67" x14ac:dyDescent="0.4">
      <c r="A516" s="9"/>
      <c r="B516" s="10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row>
    <row r="517" spans="1:67" x14ac:dyDescent="0.4">
      <c r="A517" s="9"/>
      <c r="B517" s="10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row>
    <row r="518" spans="1:67" x14ac:dyDescent="0.4">
      <c r="A518" s="9"/>
      <c r="B518" s="10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row>
    <row r="519" spans="1:67" x14ac:dyDescent="0.4">
      <c r="A519" s="9"/>
      <c r="B519" s="10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row>
    <row r="520" spans="1:67" x14ac:dyDescent="0.4">
      <c r="A520" s="9"/>
      <c r="B520" s="10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row>
    <row r="521" spans="1:67" x14ac:dyDescent="0.4">
      <c r="A521" s="9"/>
      <c r="B521" s="10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row>
    <row r="522" spans="1:67" x14ac:dyDescent="0.4">
      <c r="A522" s="9"/>
      <c r="B522" s="10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row>
    <row r="523" spans="1:67" x14ac:dyDescent="0.4">
      <c r="A523" s="9"/>
      <c r="B523" s="10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row>
    <row r="524" spans="1:67" x14ac:dyDescent="0.4">
      <c r="A524" s="9"/>
      <c r="B524" s="10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row>
    <row r="525" spans="1:67" x14ac:dyDescent="0.4">
      <c r="A525" s="9"/>
      <c r="B525" s="10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row>
    <row r="526" spans="1:67" x14ac:dyDescent="0.4">
      <c r="A526" s="9"/>
      <c r="B526" s="10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row>
    <row r="527" spans="1:67" x14ac:dyDescent="0.4">
      <c r="A527" s="9"/>
      <c r="B527" s="10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row>
    <row r="528" spans="1:67" x14ac:dyDescent="0.4">
      <c r="A528" s="9"/>
      <c r="B528" s="10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row>
    <row r="529" spans="1:67" x14ac:dyDescent="0.4">
      <c r="A529" s="9"/>
      <c r="B529" s="10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row>
    <row r="530" spans="1:67" x14ac:dyDescent="0.4">
      <c r="A530" s="9"/>
      <c r="B530" s="10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row>
    <row r="531" spans="1:67" x14ac:dyDescent="0.4">
      <c r="A531" s="9"/>
      <c r="B531" s="10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row>
    <row r="532" spans="1:67" x14ac:dyDescent="0.4">
      <c r="A532" s="9"/>
      <c r="B532" s="10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row>
    <row r="533" spans="1:67" x14ac:dyDescent="0.4">
      <c r="A533" s="9"/>
      <c r="B533" s="10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row>
    <row r="534" spans="1:67" x14ac:dyDescent="0.4">
      <c r="A534" s="9"/>
      <c r="B534" s="10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row>
    <row r="535" spans="1:67" x14ac:dyDescent="0.4">
      <c r="A535" s="9"/>
      <c r="B535" s="10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row>
    <row r="536" spans="1:67" x14ac:dyDescent="0.4">
      <c r="A536" s="9"/>
      <c r="B536" s="10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row>
    <row r="537" spans="1:67" x14ac:dyDescent="0.4">
      <c r="A537" s="9"/>
      <c r="B537" s="10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row>
    <row r="538" spans="1:67" x14ac:dyDescent="0.4">
      <c r="A538" s="9"/>
      <c r="B538" s="10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row>
    <row r="539" spans="1:67" x14ac:dyDescent="0.4">
      <c r="A539" s="9"/>
      <c r="B539" s="10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row>
    <row r="540" spans="1:67" x14ac:dyDescent="0.4">
      <c r="A540" s="9"/>
      <c r="B540" s="10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row>
    <row r="541" spans="1:67" x14ac:dyDescent="0.4">
      <c r="A541" s="9"/>
      <c r="B541" s="10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row>
    <row r="542" spans="1:67" x14ac:dyDescent="0.4">
      <c r="A542" s="9"/>
      <c r="B542" s="10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row>
    <row r="543" spans="1:67" x14ac:dyDescent="0.4">
      <c r="A543" s="9"/>
      <c r="B543" s="10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row>
    <row r="544" spans="1:67" x14ac:dyDescent="0.4">
      <c r="A544" s="9"/>
      <c r="B544" s="10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row>
    <row r="545" spans="1:67" x14ac:dyDescent="0.4">
      <c r="A545" s="9"/>
      <c r="B545" s="10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row>
    <row r="546" spans="1:67" x14ac:dyDescent="0.4">
      <c r="A546" s="9"/>
      <c r="B546" s="10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row>
    <row r="547" spans="1:67" x14ac:dyDescent="0.4">
      <c r="A547" s="9"/>
      <c r="B547" s="10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row>
    <row r="548" spans="1:67" x14ac:dyDescent="0.4">
      <c r="A548" s="9"/>
      <c r="B548" s="10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row>
    <row r="549" spans="1:67" x14ac:dyDescent="0.4">
      <c r="A549" s="9"/>
      <c r="B549" s="10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row>
    <row r="550" spans="1:67" x14ac:dyDescent="0.4">
      <c r="A550" s="9"/>
      <c r="B550" s="10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row>
    <row r="551" spans="1:67" x14ac:dyDescent="0.4">
      <c r="A551" s="9"/>
      <c r="B551" s="10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row>
    <row r="552" spans="1:67" x14ac:dyDescent="0.4">
      <c r="A552" s="9"/>
      <c r="B552" s="10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row>
    <row r="553" spans="1:67" x14ac:dyDescent="0.4">
      <c r="A553" s="9"/>
      <c r="B553" s="10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row>
    <row r="554" spans="1:67" x14ac:dyDescent="0.4">
      <c r="A554" s="9"/>
      <c r="B554" s="10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row>
    <row r="555" spans="1:67" x14ac:dyDescent="0.4">
      <c r="A555" s="9"/>
      <c r="B555" s="10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row>
    <row r="556" spans="1:67" x14ac:dyDescent="0.4">
      <c r="A556" s="9"/>
      <c r="B556" s="10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row>
    <row r="557" spans="1:67" x14ac:dyDescent="0.4">
      <c r="A557" s="9"/>
      <c r="B557" s="10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row>
    <row r="558" spans="1:67" x14ac:dyDescent="0.4">
      <c r="A558" s="9"/>
      <c r="B558" s="10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row>
    <row r="559" spans="1:67" x14ac:dyDescent="0.4">
      <c r="A559" s="9"/>
      <c r="B559" s="10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row>
    <row r="560" spans="1:67" x14ac:dyDescent="0.4">
      <c r="A560" s="9"/>
      <c r="B560" s="10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row>
    <row r="561" spans="1:67" x14ac:dyDescent="0.4">
      <c r="A561" s="9"/>
      <c r="B561" s="10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row>
    <row r="562" spans="1:67" x14ac:dyDescent="0.4">
      <c r="A562" s="9"/>
      <c r="B562" s="10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row>
    <row r="563" spans="1:67" x14ac:dyDescent="0.4">
      <c r="A563" s="9"/>
      <c r="B563" s="10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row>
    <row r="564" spans="1:67" x14ac:dyDescent="0.4">
      <c r="A564" s="9"/>
      <c r="B564" s="10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row>
    <row r="565" spans="1:67" x14ac:dyDescent="0.4">
      <c r="A565" s="9"/>
      <c r="B565" s="10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row>
    <row r="566" spans="1:67" x14ac:dyDescent="0.4">
      <c r="A566" s="9"/>
      <c r="B566" s="10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row>
    <row r="567" spans="1:67" x14ac:dyDescent="0.4">
      <c r="A567" s="9"/>
      <c r="B567" s="10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row>
    <row r="568" spans="1:67" x14ac:dyDescent="0.4">
      <c r="A568" s="9"/>
      <c r="B568" s="10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row>
    <row r="569" spans="1:67" x14ac:dyDescent="0.4">
      <c r="A569" s="9"/>
      <c r="B569" s="10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row>
    <row r="570" spans="1:67" x14ac:dyDescent="0.4">
      <c r="A570" s="9"/>
      <c r="B570" s="10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row>
    <row r="571" spans="1:67" x14ac:dyDescent="0.4">
      <c r="A571" s="9"/>
      <c r="B571" s="10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row>
    <row r="572" spans="1:67" x14ac:dyDescent="0.4">
      <c r="A572" s="9"/>
      <c r="B572" s="10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row>
    <row r="573" spans="1:67" x14ac:dyDescent="0.4">
      <c r="A573" s="9"/>
      <c r="B573" s="10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row>
    <row r="574" spans="1:67" x14ac:dyDescent="0.4">
      <c r="A574" s="9"/>
      <c r="B574" s="10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row>
    <row r="575" spans="1:67" x14ac:dyDescent="0.4">
      <c r="A575" s="9"/>
      <c r="B575" s="10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row>
    <row r="576" spans="1:67" x14ac:dyDescent="0.4">
      <c r="A576" s="9"/>
      <c r="B576" s="10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row>
    <row r="577" spans="1:67" x14ac:dyDescent="0.4">
      <c r="A577" s="9"/>
      <c r="B577" s="10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row>
    <row r="578" spans="1:67" x14ac:dyDescent="0.4">
      <c r="A578" s="9"/>
      <c r="B578" s="10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row>
    <row r="579" spans="1:67" x14ac:dyDescent="0.4">
      <c r="A579" s="9"/>
      <c r="B579" s="10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row>
    <row r="580" spans="1:67" x14ac:dyDescent="0.4">
      <c r="A580" s="9"/>
      <c r="B580" s="10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row>
    <row r="581" spans="1:67" x14ac:dyDescent="0.4">
      <c r="A581" s="9"/>
      <c r="B581" s="10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row>
    <row r="582" spans="1:67" x14ac:dyDescent="0.4">
      <c r="A582" s="9"/>
      <c r="B582" s="10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row>
    <row r="583" spans="1:67" x14ac:dyDescent="0.4">
      <c r="A583" s="9"/>
      <c r="B583" s="10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row>
    <row r="584" spans="1:67" x14ac:dyDescent="0.4">
      <c r="A584" s="9"/>
      <c r="B584" s="10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row>
    <row r="585" spans="1:67" x14ac:dyDescent="0.4">
      <c r="A585" s="9"/>
      <c r="B585" s="10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row>
    <row r="586" spans="1:67" x14ac:dyDescent="0.4">
      <c r="A586" s="9"/>
      <c r="B586" s="10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row>
    <row r="587" spans="1:67" x14ac:dyDescent="0.4">
      <c r="A587" s="9"/>
      <c r="B587" s="10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row>
    <row r="588" spans="1:67" x14ac:dyDescent="0.4">
      <c r="A588" s="9"/>
      <c r="B588" s="10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row>
    <row r="589" spans="1:67" x14ac:dyDescent="0.4">
      <c r="A589" s="9"/>
      <c r="B589" s="10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row>
    <row r="590" spans="1:67" x14ac:dyDescent="0.4">
      <c r="A590" s="9"/>
      <c r="B590" s="10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row>
    <row r="591" spans="1:67" x14ac:dyDescent="0.4">
      <c r="A591" s="9"/>
      <c r="B591" s="10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row>
    <row r="592" spans="1:67" x14ac:dyDescent="0.4">
      <c r="A592" s="9"/>
      <c r="B592" s="10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row>
    <row r="593" spans="1:67" x14ac:dyDescent="0.4">
      <c r="A593" s="9"/>
      <c r="B593" s="10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row>
    <row r="594" spans="1:67" x14ac:dyDescent="0.4">
      <c r="A594" s="9"/>
      <c r="B594" s="10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row>
    <row r="595" spans="1:67" x14ac:dyDescent="0.4">
      <c r="A595" s="9"/>
      <c r="B595" s="10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row>
    <row r="596" spans="1:67" x14ac:dyDescent="0.4">
      <c r="A596" s="9"/>
      <c r="B596" s="10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row>
    <row r="597" spans="1:67" x14ac:dyDescent="0.4">
      <c r="A597" s="9"/>
      <c r="B597" s="10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row>
    <row r="598" spans="1:67" x14ac:dyDescent="0.4">
      <c r="A598" s="9"/>
      <c r="B598" s="10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row>
  </sheetData>
  <sheetProtection algorithmName="SHA-512" hashValue="dRHiATuDKkx9/ntbCowk6sPTZw4CCNMvX9cCT6T5Bf3RV5q1eQ5/pKg2iPJ4D7+WYjwMCXAuKAh6RWGIr+a2mg==" saltValue="3pwAiMWCnBumBerswNr6Gg==" spinCount="100000" sheet="1" objects="1" scenarios="1"/>
  <hyperlinks>
    <hyperlink ref="A41:B41" location="'Online VYSIELANIE'!A1" display="2.1" xr:uid="{00000000-0004-0000-0100-000000000000}"/>
    <hyperlink ref="A51:B51" location="'Online VYSIELANIE'!B8:B13" display="2.1.1.2" xr:uid="{00000000-0004-0000-0100-000001000000}"/>
    <hyperlink ref="B51" location="'Online VYSIELANIE'!B8:B13" display="Internetové rádio" xr:uid="{00000000-0004-0000-0100-000002000000}"/>
    <hyperlink ref="A47:B47" location="'Online VYSIELANIE'!B5" display="b." xr:uid="{00000000-0004-0000-0100-000003000000}"/>
    <hyperlink ref="A49:B49" location="'Online VYSIELANIE'!B6" display="c." xr:uid="{00000000-0004-0000-0100-000004000000}"/>
    <hyperlink ref="A52:B52" location="'Online VYSIELANIE'!B8:B9" display="a." xr:uid="{00000000-0004-0000-0100-000005000000}"/>
    <hyperlink ref="A53:B53" location="'Online VYSIELANIE'!B8" display="i." xr:uid="{00000000-0004-0000-0100-000006000000}"/>
    <hyperlink ref="A54:B54" location="'Online VYSIELANIE'!B9" display="ii." xr:uid="{00000000-0004-0000-0100-000007000000}"/>
    <hyperlink ref="A55:B55" location="'Online VYSIELANIE'!B10:B11" display="b." xr:uid="{00000000-0004-0000-0100-000008000000}"/>
    <hyperlink ref="A56:B56" location="'Online VYSIELANIE'!B10" display="i." xr:uid="{00000000-0004-0000-0100-000009000000}"/>
    <hyperlink ref="A57:B57" location="'Online VYSIELANIE'!B11" display="ii." xr:uid="{00000000-0004-0000-0100-00000A000000}"/>
    <hyperlink ref="A58:B58" location="'Online VYSIELANIE'!B12:B13" display="c." xr:uid="{00000000-0004-0000-0100-00000B000000}"/>
    <hyperlink ref="A59:B59" location="'Online VYSIELANIE'!B12" display="i." xr:uid="{00000000-0004-0000-0100-00000C000000}"/>
    <hyperlink ref="A60:B60" location="'Online VYSIELANIE'!B13" display="ii." xr:uid="{00000000-0004-0000-0100-00000D000000}"/>
    <hyperlink ref="A66:B66" location="'STREAMING on demand'!B5" display="a." xr:uid="{00000000-0004-0000-0100-00000E000000}"/>
    <hyperlink ref="A67:B67" location="'STREAMING on demand'!B6" display="b." xr:uid="{00000000-0004-0000-0100-00000F000000}"/>
    <hyperlink ref="A68:B68" location="'STREAMING on demand'!B8:B10" display="c." xr:uid="{00000000-0004-0000-0100-000010000000}"/>
    <hyperlink ref="A69:B69" location="'STREAMING on demand'!B8:C8" display="i." xr:uid="{00000000-0004-0000-0100-000011000000}"/>
    <hyperlink ref="A70:B70" location="'STREAMING on demand'!B9" display="ii." xr:uid="{00000000-0004-0000-0100-000012000000}"/>
    <hyperlink ref="A71:B71" location="'STREAMING on demand'!B10:C10" display="iii." xr:uid="{00000000-0004-0000-0100-000013000000}"/>
    <hyperlink ref="A72:B72" location="'STREAMING on demand'!B12" display="d." xr:uid="{00000000-0004-0000-0100-000014000000}"/>
    <hyperlink ref="A73:B73" location="'STREAMING on demand'!B13" display="e." xr:uid="{00000000-0004-0000-0100-000015000000}"/>
    <hyperlink ref="A74:B74" location="'STREAMING on demand'!B15:B21" display="f." xr:uid="{00000000-0004-0000-0100-000016000000}"/>
    <hyperlink ref="A75:B75" location="'STREAMING on demand'!B15:C15" display="i." xr:uid="{00000000-0004-0000-0100-000017000000}"/>
    <hyperlink ref="A76:B76" location="'STREAMING on demand'!B16" display="ii." xr:uid="{00000000-0004-0000-0100-000018000000}"/>
    <hyperlink ref="A77:B77" location="'STREAMING on demand'!B17:C17" display="iii." xr:uid="{00000000-0004-0000-0100-000019000000}"/>
    <hyperlink ref="A78:B78" location="'STREAMING on demand'!B18:C18" display="iv." xr:uid="{00000000-0004-0000-0100-00001A000000}"/>
    <hyperlink ref="A79:B79" location="'STREAMING on demand'!B19" display="v." xr:uid="{00000000-0004-0000-0100-00001B000000}"/>
    <hyperlink ref="A80:B80" location="'STREAMING on demand'!B20:C20" display="vi." xr:uid="{00000000-0004-0000-0100-00001C000000}"/>
    <hyperlink ref="A81:B81" location="'STREAMING on demand'!B21:C21" display="vii." xr:uid="{00000000-0004-0000-0100-00001D000000}"/>
    <hyperlink ref="A84:B84" location="OnlinePrenosUdalostiNaživo!A1" display="2.1.3" xr:uid="{00000000-0004-0000-0100-00001E000000}"/>
    <hyperlink ref="A87:B87" location="DOWNLOADING!B5:B14" display="2.2" xr:uid="{00000000-0004-0000-0100-00001F000000}"/>
    <hyperlink ref="A89:B89" location="DOWNLOADING!B5" display="a." xr:uid="{00000000-0004-0000-0100-000020000000}"/>
    <hyperlink ref="A90:B90" location="DOWNLOADING!B6" display="b." xr:uid="{00000000-0004-0000-0100-000021000000}"/>
    <hyperlink ref="A91:B91" location="DOWNLOADING!B7" display="c." xr:uid="{00000000-0004-0000-0100-000022000000}"/>
    <hyperlink ref="A92:B92" location="DOWNLOADING!B8:C8" display="d." xr:uid="{00000000-0004-0000-0100-000023000000}"/>
    <hyperlink ref="A93:B93" location="DOWNLOADING!B10" display="e." xr:uid="{00000000-0004-0000-0100-000024000000}"/>
    <hyperlink ref="A94:B94" location="DOWNLOADING!B11" display="f." xr:uid="{00000000-0004-0000-0100-000025000000}"/>
    <hyperlink ref="A95:B95" location="DOWNLOADING!B13:B14" display="g." xr:uid="{00000000-0004-0000-0100-000026000000}"/>
    <hyperlink ref="A97:B97" location="DOWNLOADING!B14:C14" display="ii." xr:uid="{00000000-0004-0000-0100-000027000000}"/>
    <hyperlink ref="A96:B96" location="DOWNLOADING!B13:C13" display="i." xr:uid="{00000000-0004-0000-0100-000028000000}"/>
    <hyperlink ref="A101:B101" location="'HRY, APLIKÁCIE, PROGRAMY'!A1" display="2.3" xr:uid="{00000000-0004-0000-0100-000029000000}"/>
    <hyperlink ref="A104:B104" location="PODCASTING!B6:C9" display="2.4" xr:uid="{00000000-0004-0000-0100-00002A000000}"/>
    <hyperlink ref="A106:B106" location="PODCASTING!B4:C4" display="1." xr:uid="{00000000-0004-0000-0100-00002B000000}"/>
    <hyperlink ref="A107:B107" location="PODCASTING!B6:C9" display="2." xr:uid="{00000000-0004-0000-0100-00002C000000}"/>
    <hyperlink ref="A108:B108" location="PODCASTING!B6:C6" display="a." xr:uid="{00000000-0004-0000-0100-00002D000000}"/>
    <hyperlink ref="A109:B109" location="PODCASTING!B7:C7" display="b." xr:uid="{00000000-0004-0000-0100-00002E000000}"/>
    <hyperlink ref="A110:B110" location="PODCASTING!B8:C8" display="c." xr:uid="{00000000-0004-0000-0100-00002F000000}"/>
    <hyperlink ref="A111:B111" location="PODCASTING!B9:C9" display="d." xr:uid="{00000000-0004-0000-0100-000030000000}"/>
    <hyperlink ref="A113:B113" location="'NÁJOM audiovizuálnych diel'!A1" display="2.5" xr:uid="{00000000-0004-0000-0100-000031000000}"/>
    <hyperlink ref="A114:B114" location="'NÁJOM audiovizuálnych diel'!B4:C4" display="1." xr:uid="{00000000-0004-0000-0100-000032000000}"/>
    <hyperlink ref="A115:B115" location="'NÁJOM audiovizuálnych diel'!B5:C5" display="2." xr:uid="{00000000-0004-0000-0100-000033000000}"/>
    <hyperlink ref="A118:B118" location="'OSOBITNÉ DRUHY POUŽITIA Online'!A1" display="'OSOBITNÉ DRUHY POUŽITIA Online'!A1" xr:uid="{00000000-0004-0000-0100-000034000000}"/>
    <hyperlink ref="A119:B119" location="'OSOBITNÉ DRUHY POUŽITIA Online'!B5:B6" display="2.6.1" xr:uid="{00000000-0004-0000-0100-000035000000}"/>
    <hyperlink ref="A121:B121" location="'OSOBITNÉ DRUHY POUŽITIA Online'!B5:C5" display="a." xr:uid="{00000000-0004-0000-0100-000036000000}"/>
    <hyperlink ref="A122:B122" location="'OSOBITNÉ DRUHY POUŽITIA Online'!B6" display="b." xr:uid="{00000000-0004-0000-0100-000037000000}"/>
    <hyperlink ref="A124:B124" location="'OSOBITNÉ DRUHY POUŽITIA Online'!B9" display="2.6.2" xr:uid="{00000000-0004-0000-0100-000038000000}"/>
    <hyperlink ref="A127:B127" location="'OSOBITNÉ DRUHY POUŽITIA Online'!B12:C12" display="2.6.3" xr:uid="{00000000-0004-0000-0100-000039000000}"/>
    <hyperlink ref="A44:B44" location="'Online VYSIELANIE'!B4:B6" display="2.1.1.1" xr:uid="{00000000-0004-0000-0100-00003A000000}"/>
    <hyperlink ref="A45:B45" location="'Online VYSIELANIE'!B4" display="a." xr:uid="{00000000-0004-0000-0100-00003B000000}"/>
    <hyperlink ref="A63:B63" location="'STREAMING on demand'!B5:B21" display="2.1.2" xr:uid="{00000000-0004-0000-0100-00003C000000}"/>
    <hyperlink ref="B107" location="PODCASTING!B6:B9" display="Komerčný podcast (generuje priamy alebo nepriamy majetkový prospech, tzn. Hrubé príjmy):" xr:uid="{00000000-0004-0000-0100-00003D000000}"/>
    <hyperlink ref="B108" location="PODCASTING!B6" display="INTRO, OUTRO LICENCIA (IO) sadzba – 1% z Hrubých príjmov, minimálne 24,3100 EUR/mesiac" xr:uid="{00000000-0004-0000-0100-00003E000000}"/>
    <hyperlink ref="B109" location="PODCASTING!B7" display="SPRAVODAJSKÁ PODCAST LICENCIA (BaP) (do 20% hudby v podcaste) sadzba - 3% z Hrubých príjmov, minimálne 36,4650 EUR/mesiac" xr:uid="{00000000-0004-0000-0100-00003F000000}"/>
    <hyperlink ref="B110" location="PODCASTING!B8" display="VŠEOBECNÁ PODCAST LICENCIA (MeP) (21 – 50% hudby v podcaste) sadzba – 5% z Hrubých príjmov, minimálne 48,6200 EUR/mesiac" xr:uid="{00000000-0004-0000-0100-000040000000}"/>
    <hyperlink ref="B111" location="PODCASTING!B9" display="HUDOBNÁ PODCAST LICENCIA (MaP) (51 – 100% hudby v podcaste) sadzba – 10% z Hrubých príjmov, minimálne 60,7750 EUR/mesiac" xr:uid="{00000000-0004-0000-0100-00004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46"/>
  <sheetViews>
    <sheetView workbookViewId="0">
      <selection activeCell="B13" sqref="B13"/>
    </sheetView>
  </sheetViews>
  <sheetFormatPr defaultColWidth="9.109375" defaultRowHeight="16.8" x14ac:dyDescent="0.4"/>
  <cols>
    <col min="1" max="1" width="40.109375" style="10" customWidth="1"/>
    <col min="2" max="3" width="15.6640625" style="12" customWidth="1"/>
    <col min="4" max="4" width="9.109375" style="10"/>
    <col min="5" max="5" width="12.6640625" style="10" bestFit="1" customWidth="1"/>
    <col min="6" max="16384" width="9.109375" style="10"/>
  </cols>
  <sheetData>
    <row r="1" spans="1:45" x14ac:dyDescent="0.4">
      <c r="A1" s="253" t="s">
        <v>92</v>
      </c>
      <c r="B1" s="254"/>
      <c r="C1" s="255"/>
      <c r="D1" s="9"/>
      <c r="E1" s="259" t="s">
        <v>93</v>
      </c>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45" ht="17.399999999999999" thickBot="1" x14ac:dyDescent="0.45">
      <c r="A2" s="256" t="s">
        <v>94</v>
      </c>
      <c r="B2" s="257"/>
      <c r="C2" s="258"/>
      <c r="D2" s="119"/>
      <c r="E2" s="260"/>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row>
    <row r="3" spans="1:45" x14ac:dyDescent="0.4">
      <c r="A3" s="13" t="s">
        <v>0</v>
      </c>
      <c r="B3" s="14" t="s">
        <v>2</v>
      </c>
      <c r="C3" s="15" t="s">
        <v>3</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pans="1:45" x14ac:dyDescent="0.4">
      <c r="A4" s="183" t="s">
        <v>46</v>
      </c>
      <c r="B4" s="78"/>
      <c r="C4" s="85" t="str">
        <f>IF(B4&lt;&gt;"",IF((B4*0.01)&lt;124.876,124.876,B4*0.01),"")</f>
        <v/>
      </c>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5" x14ac:dyDescent="0.4">
      <c r="A5" s="184" t="s">
        <v>47</v>
      </c>
      <c r="B5" s="79"/>
      <c r="C5" s="86" t="str">
        <f>IF(B5&lt;&gt;"",IF((B5*0.02)&lt;187.3085,187.3085,B5*0.02),"")</f>
        <v/>
      </c>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row>
    <row r="6" spans="1:45" ht="17.399999999999999" thickBot="1" x14ac:dyDescent="0.45">
      <c r="A6" s="185" t="s">
        <v>48</v>
      </c>
      <c r="B6" s="80"/>
      <c r="C6" s="69" t="str">
        <f>IF(B6&lt;&gt;"",IF((B6*0.03)&lt;249.741,249.741,B6*0.03),"")</f>
        <v/>
      </c>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row>
    <row r="7" spans="1:45" x14ac:dyDescent="0.4">
      <c r="A7" s="13" t="s">
        <v>1</v>
      </c>
      <c r="B7" s="14" t="s">
        <v>2</v>
      </c>
      <c r="C7" s="15" t="s">
        <v>3</v>
      </c>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row>
    <row r="8" spans="1:45" x14ac:dyDescent="0.4">
      <c r="A8" s="183" t="s">
        <v>49</v>
      </c>
      <c r="B8" s="81"/>
      <c r="C8" s="85" t="str">
        <f>IF(B8&lt;&gt;"",IF((B8*0.04)&lt;31.2273,31.2273,B8*0.04),"")</f>
        <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spans="1:45" x14ac:dyDescent="0.4">
      <c r="A9" s="184" t="s">
        <v>50</v>
      </c>
      <c r="B9" s="82"/>
      <c r="C9" s="84" t="str">
        <f>IF(B9&lt;&gt;"",IF((B9*0.05)&lt;61.9352,61.9352,B9*0.05),"")</f>
        <v/>
      </c>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row>
    <row r="10" spans="1:45" x14ac:dyDescent="0.4">
      <c r="A10" s="184" t="s">
        <v>51</v>
      </c>
      <c r="B10" s="82"/>
      <c r="C10" s="84" t="str">
        <f>IF(B10&lt;&gt;"",IF((B10*0.045)&lt;93.6598,93.6598,B10*0.045),"")</f>
        <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row>
    <row r="11" spans="1:45" x14ac:dyDescent="0.4">
      <c r="A11" s="184" t="s">
        <v>52</v>
      </c>
      <c r="B11" s="82"/>
      <c r="C11" s="84" t="str">
        <f>IF(B11&lt;&gt;"",IF((B11*0.05)&lt;124.876,124.876,B11*0.05),"")</f>
        <v/>
      </c>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row>
    <row r="12" spans="1:45" x14ac:dyDescent="0.4">
      <c r="A12" s="184" t="s">
        <v>53</v>
      </c>
      <c r="B12" s="82"/>
      <c r="C12" s="84" t="str">
        <f>IF(B12&lt;&gt;"",IF((B12*0.05)&lt;156.0923,156.0923,B12*0),"")</f>
        <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spans="1:45" ht="17.399999999999999" thickBot="1" x14ac:dyDescent="0.45">
      <c r="A13" s="185" t="s">
        <v>54</v>
      </c>
      <c r="B13" s="83"/>
      <c r="C13" s="70" t="str">
        <f>IF(B13&lt;&gt;"",IF((B13*0.05)&lt;187.085,187.085,B13*0.05),"")</f>
        <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row>
    <row r="14" spans="1:45" x14ac:dyDescent="0.4">
      <c r="A14" s="9"/>
      <c r="B14" s="11"/>
      <c r="C14" s="11"/>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spans="1:45" x14ac:dyDescent="0.4">
      <c r="A15" s="9"/>
      <c r="B15" s="11"/>
      <c r="C15" s="11"/>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row>
    <row r="16" spans="1:45" x14ac:dyDescent="0.4">
      <c r="A16" s="9"/>
      <c r="B16" s="11"/>
      <c r="C16" s="11"/>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row>
    <row r="17" spans="1:45" x14ac:dyDescent="0.4">
      <c r="A17" s="9"/>
      <c r="B17" s="71"/>
      <c r="C17" s="11"/>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spans="1:45" x14ac:dyDescent="0.4">
      <c r="A18" s="9"/>
      <c r="B18" s="11"/>
      <c r="C18" s="11"/>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row>
    <row r="19" spans="1:45" x14ac:dyDescent="0.4">
      <c r="A19" s="9"/>
      <c r="B19" s="11"/>
      <c r="C19" s="11"/>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row>
    <row r="20" spans="1:45" x14ac:dyDescent="0.4">
      <c r="A20" s="9"/>
      <c r="B20" s="11"/>
      <c r="C20" s="11"/>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x14ac:dyDescent="0.4">
      <c r="A21" s="9"/>
      <c r="B21" s="11"/>
      <c r="C21" s="11"/>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row>
    <row r="22" spans="1:45" x14ac:dyDescent="0.4">
      <c r="A22" s="9"/>
      <c r="B22" s="11"/>
      <c r="C22" s="11"/>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row>
    <row r="23" spans="1:45" x14ac:dyDescent="0.4">
      <c r="A23" s="9"/>
      <c r="B23" s="11"/>
      <c r="C23" s="11"/>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row>
    <row r="24" spans="1:45" x14ac:dyDescent="0.4">
      <c r="A24" s="9"/>
      <c r="B24" s="11"/>
      <c r="C24" s="11"/>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row>
    <row r="25" spans="1:45" x14ac:dyDescent="0.4">
      <c r="A25" s="9"/>
      <c r="B25" s="11"/>
      <c r="C25" s="11"/>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spans="1:45" x14ac:dyDescent="0.4">
      <c r="A26" s="9"/>
      <c r="B26" s="11"/>
      <c r="C26" s="11"/>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1:45" x14ac:dyDescent="0.4">
      <c r="A27" s="9"/>
      <c r="B27" s="11"/>
      <c r="C27" s="11"/>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x14ac:dyDescent="0.4">
      <c r="A28" s="9"/>
      <c r="B28" s="11"/>
      <c r="C28" s="11"/>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x14ac:dyDescent="0.4">
      <c r="A29" s="9"/>
      <c r="B29" s="11"/>
      <c r="C29" s="11"/>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row>
    <row r="30" spans="1:45" x14ac:dyDescent="0.4">
      <c r="A30" s="9"/>
      <c r="B30" s="11"/>
      <c r="C30" s="11"/>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row>
    <row r="31" spans="1:45" x14ac:dyDescent="0.4">
      <c r="A31" s="9"/>
      <c r="B31" s="11"/>
      <c r="C31" s="11"/>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row>
    <row r="32" spans="1:45" x14ac:dyDescent="0.4">
      <c r="A32" s="9"/>
      <c r="B32" s="11"/>
      <c r="C32" s="11"/>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row>
    <row r="33" spans="1:45" x14ac:dyDescent="0.4">
      <c r="A33" s="9"/>
      <c r="B33" s="11"/>
      <c r="C33" s="11"/>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row>
    <row r="34" spans="1:45" x14ac:dyDescent="0.4">
      <c r="A34" s="9"/>
      <c r="B34" s="11"/>
      <c r="C34" s="11"/>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row>
    <row r="35" spans="1:45" x14ac:dyDescent="0.4">
      <c r="A35" s="9"/>
      <c r="B35" s="11"/>
      <c r="C35" s="11"/>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row>
    <row r="36" spans="1:45" x14ac:dyDescent="0.4">
      <c r="A36" s="9"/>
      <c r="B36" s="11"/>
      <c r="C36" s="11"/>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row>
    <row r="37" spans="1:45" x14ac:dyDescent="0.4">
      <c r="A37" s="9"/>
      <c r="B37" s="11"/>
      <c r="C37" s="11"/>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row>
    <row r="38" spans="1:45" x14ac:dyDescent="0.4">
      <c r="A38" s="9"/>
      <c r="B38" s="11"/>
      <c r="C38" s="11"/>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row>
    <row r="39" spans="1:45" x14ac:dyDescent="0.4">
      <c r="A39" s="9"/>
      <c r="B39" s="11"/>
      <c r="C39" s="11"/>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row>
    <row r="40" spans="1:45" x14ac:dyDescent="0.4">
      <c r="A40" s="9"/>
      <c r="B40" s="11"/>
      <c r="C40" s="11"/>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row>
    <row r="41" spans="1:45" x14ac:dyDescent="0.4">
      <c r="A41" s="9"/>
      <c r="B41" s="11"/>
      <c r="C41" s="11"/>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row>
    <row r="42" spans="1:45" x14ac:dyDescent="0.4">
      <c r="A42" s="9"/>
      <c r="B42" s="11"/>
      <c r="C42" s="11"/>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row>
    <row r="43" spans="1:45" x14ac:dyDescent="0.4">
      <c r="A43" s="9"/>
      <c r="B43" s="11"/>
      <c r="C43" s="11"/>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row>
    <row r="44" spans="1:45" x14ac:dyDescent="0.4">
      <c r="A44" s="9"/>
      <c r="B44" s="11"/>
      <c r="C44" s="11"/>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row>
    <row r="45" spans="1:45" x14ac:dyDescent="0.4">
      <c r="A45" s="9"/>
      <c r="B45" s="11"/>
      <c r="C45" s="11"/>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row>
    <row r="46" spans="1:45" x14ac:dyDescent="0.4">
      <c r="A46" s="9"/>
      <c r="B46" s="11"/>
      <c r="C46" s="11"/>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row>
    <row r="47" spans="1:45" x14ac:dyDescent="0.4">
      <c r="A47" s="9"/>
      <c r="B47" s="11"/>
      <c r="C47" s="11"/>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row>
    <row r="48" spans="1:45" x14ac:dyDescent="0.4">
      <c r="A48" s="9"/>
      <c r="B48" s="11"/>
      <c r="C48" s="11"/>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row>
    <row r="49" spans="1:45" x14ac:dyDescent="0.4">
      <c r="A49" s="9"/>
      <c r="B49" s="11"/>
      <c r="C49" s="11"/>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row>
    <row r="50" spans="1:45" x14ac:dyDescent="0.4">
      <c r="A50" s="9"/>
      <c r="B50" s="11"/>
      <c r="C50" s="11"/>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row>
    <row r="51" spans="1:45" x14ac:dyDescent="0.4">
      <c r="A51" s="9"/>
      <c r="B51" s="11"/>
      <c r="C51" s="11"/>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5" x14ac:dyDescent="0.4">
      <c r="A52" s="9"/>
      <c r="B52" s="11"/>
      <c r="C52" s="11"/>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5" x14ac:dyDescent="0.4">
      <c r="A53" s="9"/>
      <c r="B53" s="11"/>
      <c r="C53" s="11"/>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5" x14ac:dyDescent="0.4">
      <c r="A54" s="9"/>
      <c r="B54" s="11"/>
      <c r="C54" s="11"/>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5" x14ac:dyDescent="0.4">
      <c r="A55" s="9"/>
      <c r="B55" s="11"/>
      <c r="C55" s="11"/>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5" x14ac:dyDescent="0.4">
      <c r="A56" s="9"/>
      <c r="B56" s="11"/>
      <c r="C56" s="11"/>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5" x14ac:dyDescent="0.4">
      <c r="A57" s="9"/>
      <c r="B57" s="11"/>
      <c r="C57" s="11"/>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5" x14ac:dyDescent="0.4">
      <c r="A58" s="9"/>
      <c r="B58" s="11"/>
      <c r="C58" s="11"/>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5" x14ac:dyDescent="0.4">
      <c r="A59" s="9"/>
      <c r="B59" s="11"/>
      <c r="C59" s="11"/>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5" x14ac:dyDescent="0.4">
      <c r="A60" s="9"/>
      <c r="B60" s="11"/>
      <c r="C60" s="11"/>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5" x14ac:dyDescent="0.4">
      <c r="A61" s="9"/>
      <c r="B61" s="11"/>
      <c r="C61" s="11"/>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5" x14ac:dyDescent="0.4">
      <c r="A62" s="9"/>
      <c r="B62" s="11"/>
      <c r="C62" s="11"/>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5" x14ac:dyDescent="0.4">
      <c r="A63" s="9"/>
      <c r="B63" s="11"/>
      <c r="C63" s="11"/>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5" x14ac:dyDescent="0.4">
      <c r="A64" s="9"/>
      <c r="B64" s="11"/>
      <c r="C64" s="11"/>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pans="1:45" x14ac:dyDescent="0.4">
      <c r="A65" s="9"/>
      <c r="B65" s="11"/>
      <c r="C65" s="11"/>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row>
    <row r="66" spans="1:45" x14ac:dyDescent="0.4">
      <c r="A66" s="9"/>
      <c r="B66" s="11"/>
      <c r="C66" s="11"/>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row>
    <row r="67" spans="1:45" x14ac:dyDescent="0.4">
      <c r="A67" s="9"/>
      <c r="B67" s="11"/>
      <c r="C67" s="11"/>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row>
    <row r="68" spans="1:45" x14ac:dyDescent="0.4">
      <c r="A68" s="9"/>
      <c r="B68" s="11"/>
      <c r="C68" s="11"/>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row>
    <row r="69" spans="1:45" x14ac:dyDescent="0.4">
      <c r="A69" s="9"/>
      <c r="B69" s="11"/>
      <c r="C69" s="11"/>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row>
    <row r="70" spans="1:45" x14ac:dyDescent="0.4">
      <c r="A70" s="9"/>
      <c r="B70" s="11"/>
      <c r="C70" s="11"/>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row>
    <row r="71" spans="1:45" x14ac:dyDescent="0.4">
      <c r="A71" s="9"/>
      <c r="B71" s="11"/>
      <c r="C71" s="11"/>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row>
    <row r="72" spans="1:45" x14ac:dyDescent="0.4">
      <c r="A72" s="9"/>
      <c r="B72" s="11"/>
      <c r="C72" s="11"/>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row>
    <row r="73" spans="1:45" x14ac:dyDescent="0.4">
      <c r="A73" s="9"/>
      <c r="B73" s="11"/>
      <c r="C73" s="11"/>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row>
    <row r="74" spans="1:45" x14ac:dyDescent="0.4">
      <c r="A74" s="9"/>
      <c r="B74" s="11"/>
      <c r="C74" s="11"/>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row>
    <row r="75" spans="1:45" x14ac:dyDescent="0.4">
      <c r="A75" s="9"/>
      <c r="B75" s="11"/>
      <c r="C75" s="11"/>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row>
    <row r="76" spans="1:45" x14ac:dyDescent="0.4">
      <c r="A76" s="9"/>
      <c r="B76" s="11"/>
      <c r="C76" s="11"/>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row>
    <row r="77" spans="1:45" x14ac:dyDescent="0.4">
      <c r="A77" s="9"/>
      <c r="B77" s="11"/>
      <c r="C77" s="11"/>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row>
    <row r="78" spans="1:45" x14ac:dyDescent="0.4">
      <c r="A78" s="9"/>
      <c r="B78" s="11"/>
      <c r="C78" s="11"/>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row>
    <row r="79" spans="1:45" x14ac:dyDescent="0.4">
      <c r="A79" s="9"/>
      <c r="B79" s="11"/>
      <c r="C79" s="11"/>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row>
    <row r="80" spans="1:45" x14ac:dyDescent="0.4">
      <c r="A80" s="9"/>
      <c r="B80" s="11"/>
      <c r="C80" s="11"/>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row>
    <row r="81" spans="1:45" x14ac:dyDescent="0.4">
      <c r="A81" s="9"/>
      <c r="B81" s="11"/>
      <c r="C81" s="11"/>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row>
    <row r="82" spans="1:45" x14ac:dyDescent="0.4">
      <c r="A82" s="9"/>
      <c r="B82" s="11"/>
      <c r="C82" s="11"/>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row>
    <row r="83" spans="1:45" x14ac:dyDescent="0.4">
      <c r="A83" s="9"/>
      <c r="B83" s="11"/>
      <c r="C83" s="11"/>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row>
    <row r="84" spans="1:45" x14ac:dyDescent="0.4">
      <c r="A84" s="9"/>
      <c r="B84" s="11"/>
      <c r="C84" s="11"/>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row>
    <row r="85" spans="1:45" x14ac:dyDescent="0.4">
      <c r="A85" s="9"/>
      <c r="B85" s="11"/>
      <c r="C85" s="11"/>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row>
    <row r="86" spans="1:45" x14ac:dyDescent="0.4">
      <c r="A86" s="9"/>
      <c r="B86" s="11"/>
      <c r="C86" s="11"/>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row>
    <row r="87" spans="1:45" x14ac:dyDescent="0.4">
      <c r="A87" s="9"/>
      <c r="B87" s="11"/>
      <c r="C87" s="11"/>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row>
    <row r="88" spans="1:45" x14ac:dyDescent="0.4">
      <c r="A88" s="9"/>
      <c r="B88" s="11"/>
      <c r="C88" s="11"/>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row>
    <row r="89" spans="1:45" x14ac:dyDescent="0.4">
      <c r="A89" s="9"/>
      <c r="B89" s="11"/>
      <c r="C89" s="11"/>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row>
    <row r="90" spans="1:45" x14ac:dyDescent="0.4">
      <c r="A90" s="9"/>
      <c r="B90" s="11"/>
      <c r="C90" s="11"/>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row>
    <row r="91" spans="1:45" x14ac:dyDescent="0.4">
      <c r="A91" s="9"/>
      <c r="B91" s="11"/>
      <c r="C91" s="11"/>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row>
    <row r="92" spans="1:45" x14ac:dyDescent="0.4">
      <c r="A92" s="9"/>
      <c r="B92" s="11"/>
      <c r="C92" s="11"/>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row>
    <row r="93" spans="1:45" x14ac:dyDescent="0.4">
      <c r="A93" s="9"/>
      <c r="B93" s="11"/>
      <c r="C93" s="11"/>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row>
    <row r="94" spans="1:45" x14ac:dyDescent="0.4">
      <c r="A94" s="9"/>
      <c r="B94" s="11"/>
      <c r="C94" s="11"/>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row>
    <row r="95" spans="1:45" x14ac:dyDescent="0.4">
      <c r="A95" s="9"/>
      <c r="B95" s="11"/>
      <c r="C95" s="11"/>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row>
    <row r="96" spans="1:45" x14ac:dyDescent="0.4">
      <c r="A96" s="9"/>
      <c r="B96" s="11"/>
      <c r="C96" s="11"/>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row>
    <row r="97" spans="1:45" x14ac:dyDescent="0.4">
      <c r="A97" s="9"/>
      <c r="B97" s="11"/>
      <c r="C97" s="11"/>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row>
    <row r="98" spans="1:45" x14ac:dyDescent="0.4">
      <c r="A98" s="9"/>
      <c r="B98" s="11"/>
      <c r="C98" s="11"/>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row>
    <row r="99" spans="1:45" x14ac:dyDescent="0.4">
      <c r="A99" s="9"/>
      <c r="B99" s="11"/>
      <c r="C99" s="11"/>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row>
    <row r="100" spans="1:45" x14ac:dyDescent="0.4">
      <c r="A100" s="9"/>
      <c r="B100" s="11"/>
      <c r="C100" s="11"/>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row>
    <row r="101" spans="1:45" x14ac:dyDescent="0.4">
      <c r="A101" s="9"/>
      <c r="B101" s="11"/>
      <c r="C101" s="11"/>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row>
    <row r="102" spans="1:45" x14ac:dyDescent="0.4">
      <c r="A102" s="9"/>
      <c r="B102" s="11"/>
      <c r="C102" s="11"/>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row>
    <row r="103" spans="1:45" x14ac:dyDescent="0.4">
      <c r="A103" s="9"/>
      <c r="B103" s="11"/>
      <c r="C103" s="11"/>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row>
    <row r="104" spans="1:45" x14ac:dyDescent="0.4">
      <c r="A104" s="9"/>
      <c r="B104" s="11"/>
      <c r="C104" s="11"/>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row>
    <row r="105" spans="1:45" x14ac:dyDescent="0.4">
      <c r="A105" s="9"/>
      <c r="B105" s="11"/>
      <c r="C105" s="11"/>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row>
    <row r="106" spans="1:45" x14ac:dyDescent="0.4">
      <c r="A106" s="9"/>
      <c r="B106" s="11"/>
      <c r="C106" s="11"/>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row>
    <row r="107" spans="1:45" x14ac:dyDescent="0.4">
      <c r="A107" s="9"/>
      <c r="B107" s="11"/>
      <c r="C107" s="11"/>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row>
    <row r="108" spans="1:45" x14ac:dyDescent="0.4">
      <c r="A108" s="9"/>
      <c r="B108" s="11"/>
      <c r="C108" s="11"/>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row>
    <row r="109" spans="1:45" x14ac:dyDescent="0.4">
      <c r="A109" s="9"/>
      <c r="B109" s="11"/>
      <c r="C109" s="11"/>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row>
    <row r="110" spans="1:45" x14ac:dyDescent="0.4">
      <c r="A110" s="9"/>
      <c r="B110" s="11"/>
      <c r="C110" s="11"/>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row>
    <row r="111" spans="1:45" x14ac:dyDescent="0.4">
      <c r="A111" s="9"/>
      <c r="B111" s="11"/>
      <c r="C111" s="11"/>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row>
    <row r="112" spans="1:45" x14ac:dyDescent="0.4">
      <c r="A112" s="9"/>
      <c r="B112" s="11"/>
      <c r="C112" s="11"/>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row>
    <row r="113" spans="1:45" x14ac:dyDescent="0.4">
      <c r="A113" s="9"/>
      <c r="B113" s="11"/>
      <c r="C113" s="11"/>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row>
    <row r="114" spans="1:45" x14ac:dyDescent="0.4">
      <c r="A114" s="9"/>
      <c r="B114" s="11"/>
      <c r="C114" s="11"/>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row>
    <row r="115" spans="1:45" x14ac:dyDescent="0.4">
      <c r="A115" s="9"/>
      <c r="B115" s="11"/>
      <c r="C115" s="11"/>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row>
    <row r="116" spans="1:45" x14ac:dyDescent="0.4">
      <c r="A116" s="9"/>
      <c r="B116" s="11"/>
      <c r="C116" s="11"/>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row>
    <row r="117" spans="1:45" x14ac:dyDescent="0.4">
      <c r="A117" s="9"/>
      <c r="B117" s="11"/>
      <c r="C117" s="11"/>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row>
    <row r="118" spans="1:45" x14ac:dyDescent="0.4">
      <c r="A118" s="9"/>
      <c r="B118" s="11"/>
      <c r="C118" s="11"/>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row>
    <row r="119" spans="1:45" x14ac:dyDescent="0.4">
      <c r="A119" s="9"/>
      <c r="B119" s="11"/>
      <c r="C119" s="11"/>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row>
    <row r="120" spans="1:45" x14ac:dyDescent="0.4">
      <c r="A120" s="9"/>
      <c r="B120" s="11"/>
      <c r="C120" s="11"/>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row>
    <row r="121" spans="1:45" x14ac:dyDescent="0.4">
      <c r="A121" s="9"/>
      <c r="B121" s="11"/>
      <c r="C121" s="11"/>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row>
    <row r="122" spans="1:45" x14ac:dyDescent="0.4">
      <c r="A122" s="9"/>
      <c r="B122" s="11"/>
      <c r="C122" s="11"/>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row>
    <row r="123" spans="1:45" x14ac:dyDescent="0.4">
      <c r="A123" s="9"/>
      <c r="B123" s="11"/>
      <c r="C123" s="11"/>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row>
    <row r="124" spans="1:45" x14ac:dyDescent="0.4">
      <c r="A124" s="9"/>
      <c r="B124" s="11"/>
      <c r="C124" s="11"/>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row>
    <row r="125" spans="1:45" x14ac:dyDescent="0.4">
      <c r="A125" s="9"/>
      <c r="B125" s="11"/>
      <c r="C125" s="11"/>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row>
    <row r="126" spans="1:45" x14ac:dyDescent="0.4">
      <c r="A126" s="9"/>
      <c r="B126" s="11"/>
      <c r="C126" s="11"/>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row>
    <row r="127" spans="1:45" x14ac:dyDescent="0.4">
      <c r="A127" s="9"/>
      <c r="B127" s="11"/>
      <c r="C127" s="11"/>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row>
    <row r="128" spans="1:45" x14ac:dyDescent="0.4">
      <c r="A128" s="9"/>
      <c r="B128" s="11"/>
      <c r="C128" s="11"/>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row>
    <row r="129" spans="1:45" x14ac:dyDescent="0.4">
      <c r="A129" s="9"/>
      <c r="B129" s="11"/>
      <c r="C129" s="11"/>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row>
    <row r="130" spans="1:45" x14ac:dyDescent="0.4">
      <c r="A130" s="9"/>
      <c r="B130" s="11"/>
      <c r="C130" s="11"/>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row>
    <row r="131" spans="1:45" x14ac:dyDescent="0.4">
      <c r="A131" s="9"/>
      <c r="B131" s="11"/>
      <c r="C131" s="11"/>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row>
    <row r="132" spans="1:45" x14ac:dyDescent="0.4">
      <c r="A132" s="9"/>
      <c r="B132" s="11"/>
      <c r="C132" s="11"/>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row>
    <row r="133" spans="1:45" x14ac:dyDescent="0.4">
      <c r="A133" s="9"/>
      <c r="B133" s="11"/>
      <c r="C133" s="11"/>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row>
    <row r="134" spans="1:45" x14ac:dyDescent="0.4">
      <c r="A134" s="9"/>
      <c r="B134" s="11"/>
      <c r="C134" s="11"/>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row>
    <row r="135" spans="1:45" x14ac:dyDescent="0.4">
      <c r="A135" s="9"/>
      <c r="B135" s="11"/>
      <c r="C135" s="11"/>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row>
    <row r="136" spans="1:45" x14ac:dyDescent="0.4">
      <c r="A136" s="9"/>
      <c r="B136" s="11"/>
      <c r="C136" s="11"/>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row>
    <row r="137" spans="1:45" x14ac:dyDescent="0.4">
      <c r="A137" s="9"/>
      <c r="B137" s="11"/>
      <c r="C137" s="11"/>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row>
    <row r="138" spans="1:45" x14ac:dyDescent="0.4">
      <c r="A138" s="9"/>
      <c r="B138" s="11"/>
      <c r="C138" s="11"/>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row>
    <row r="139" spans="1:45" x14ac:dyDescent="0.4">
      <c r="A139" s="9"/>
      <c r="B139" s="11"/>
      <c r="C139" s="11"/>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row>
    <row r="140" spans="1:45" x14ac:dyDescent="0.4">
      <c r="A140" s="9"/>
      <c r="B140" s="11"/>
      <c r="C140" s="11"/>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row>
    <row r="141" spans="1:45" x14ac:dyDescent="0.4">
      <c r="A141" s="9"/>
      <c r="B141" s="11"/>
      <c r="C141" s="11"/>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row>
    <row r="142" spans="1:45" x14ac:dyDescent="0.4">
      <c r="A142" s="9"/>
      <c r="B142" s="11"/>
      <c r="C142" s="11"/>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row>
    <row r="143" spans="1:45" x14ac:dyDescent="0.4">
      <c r="A143" s="9"/>
      <c r="B143" s="11"/>
      <c r="C143" s="11"/>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row>
    <row r="144" spans="1:45" x14ac:dyDescent="0.4">
      <c r="A144" s="9"/>
      <c r="B144" s="11"/>
      <c r="C144" s="11"/>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row>
    <row r="145" spans="1:45" x14ac:dyDescent="0.4">
      <c r="A145" s="9"/>
      <c r="B145" s="11"/>
      <c r="C145" s="11"/>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row>
    <row r="146" spans="1:45" x14ac:dyDescent="0.4">
      <c r="A146" s="9"/>
      <c r="B146" s="11"/>
      <c r="C146" s="11"/>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row>
    <row r="147" spans="1:45" x14ac:dyDescent="0.4">
      <c r="A147" s="9"/>
      <c r="B147" s="11"/>
      <c r="C147" s="11"/>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row>
    <row r="148" spans="1:45" x14ac:dyDescent="0.4">
      <c r="A148" s="9"/>
      <c r="B148" s="11"/>
      <c r="C148" s="11"/>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row>
    <row r="149" spans="1:45" x14ac:dyDescent="0.4">
      <c r="A149" s="9"/>
      <c r="B149" s="11"/>
      <c r="C149" s="11"/>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row>
    <row r="150" spans="1:45" x14ac:dyDescent="0.4">
      <c r="A150" s="9"/>
      <c r="B150" s="11"/>
      <c r="C150" s="11"/>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row>
    <row r="151" spans="1:45" x14ac:dyDescent="0.4">
      <c r="A151" s="9"/>
      <c r="B151" s="11"/>
      <c r="C151" s="11"/>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row>
    <row r="152" spans="1:45" x14ac:dyDescent="0.4">
      <c r="A152" s="9"/>
      <c r="B152" s="11"/>
      <c r="C152" s="11"/>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row>
    <row r="153" spans="1:45" x14ac:dyDescent="0.4">
      <c r="A153" s="9"/>
      <c r="B153" s="11"/>
      <c r="C153" s="11"/>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row>
    <row r="154" spans="1:45" x14ac:dyDescent="0.4">
      <c r="A154" s="9"/>
      <c r="B154" s="11"/>
      <c r="C154" s="11"/>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row>
    <row r="155" spans="1:45" x14ac:dyDescent="0.4">
      <c r="A155" s="9"/>
      <c r="B155" s="11"/>
      <c r="C155" s="11"/>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row>
    <row r="156" spans="1:45" x14ac:dyDescent="0.4">
      <c r="A156" s="9"/>
      <c r="B156" s="11"/>
      <c r="C156" s="11"/>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row>
    <row r="157" spans="1:45" x14ac:dyDescent="0.4">
      <c r="A157" s="9"/>
      <c r="B157" s="11"/>
      <c r="C157" s="11"/>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row>
    <row r="158" spans="1:45" x14ac:dyDescent="0.4">
      <c r="A158" s="9"/>
      <c r="B158" s="11"/>
      <c r="C158" s="11"/>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row>
    <row r="159" spans="1:45" x14ac:dyDescent="0.4">
      <c r="A159" s="9"/>
      <c r="B159" s="11"/>
      <c r="C159" s="11"/>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row>
    <row r="160" spans="1:45" x14ac:dyDescent="0.4">
      <c r="A160" s="9"/>
      <c r="B160" s="11"/>
      <c r="C160" s="11"/>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row>
    <row r="161" spans="1:45" x14ac:dyDescent="0.4">
      <c r="A161" s="9"/>
      <c r="B161" s="11"/>
      <c r="C161" s="11"/>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row>
    <row r="162" spans="1:45" x14ac:dyDescent="0.4">
      <c r="A162" s="9"/>
      <c r="B162" s="11"/>
      <c r="C162" s="11"/>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row>
    <row r="163" spans="1:45" x14ac:dyDescent="0.4">
      <c r="A163" s="9"/>
      <c r="B163" s="11"/>
      <c r="C163" s="11"/>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row>
    <row r="164" spans="1:45" x14ac:dyDescent="0.4">
      <c r="A164" s="9"/>
      <c r="B164" s="11"/>
      <c r="C164" s="11"/>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row>
    <row r="165" spans="1:45" x14ac:dyDescent="0.4">
      <c r="A165" s="9"/>
      <c r="B165" s="11"/>
      <c r="C165" s="11"/>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row>
    <row r="166" spans="1:45" x14ac:dyDescent="0.4">
      <c r="A166" s="9"/>
      <c r="B166" s="11"/>
      <c r="C166" s="11"/>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row>
    <row r="167" spans="1:45" x14ac:dyDescent="0.4">
      <c r="A167" s="9"/>
      <c r="B167" s="11"/>
      <c r="C167" s="11"/>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row>
    <row r="168" spans="1:45" x14ac:dyDescent="0.4">
      <c r="A168" s="9"/>
      <c r="B168" s="11"/>
      <c r="C168" s="11"/>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row>
    <row r="169" spans="1:45" x14ac:dyDescent="0.4">
      <c r="A169" s="9"/>
      <c r="B169" s="11"/>
      <c r="C169" s="11"/>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row>
    <row r="170" spans="1:45" x14ac:dyDescent="0.4">
      <c r="A170" s="9"/>
      <c r="B170" s="11"/>
      <c r="C170" s="11"/>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row>
    <row r="171" spans="1:45" x14ac:dyDescent="0.4">
      <c r="A171" s="9"/>
      <c r="B171" s="11"/>
      <c r="C171" s="11"/>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row>
    <row r="172" spans="1:45" x14ac:dyDescent="0.4">
      <c r="A172" s="9"/>
      <c r="B172" s="11"/>
      <c r="C172" s="11"/>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row>
    <row r="173" spans="1:45" x14ac:dyDescent="0.4">
      <c r="A173" s="9"/>
      <c r="B173" s="11"/>
      <c r="C173" s="11"/>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row>
    <row r="174" spans="1:45" x14ac:dyDescent="0.4">
      <c r="A174" s="9"/>
      <c r="B174" s="11"/>
      <c r="C174" s="11"/>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row>
    <row r="175" spans="1:45" x14ac:dyDescent="0.4">
      <c r="A175" s="9"/>
      <c r="B175" s="11"/>
      <c r="C175" s="11"/>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row>
    <row r="176" spans="1:45" x14ac:dyDescent="0.4">
      <c r="A176" s="9"/>
      <c r="B176" s="11"/>
      <c r="C176" s="11"/>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row>
    <row r="177" spans="1:45" x14ac:dyDescent="0.4">
      <c r="A177" s="9"/>
      <c r="B177" s="11"/>
      <c r="C177" s="11"/>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row>
    <row r="178" spans="1:45" x14ac:dyDescent="0.4">
      <c r="A178" s="9"/>
      <c r="B178" s="11"/>
      <c r="C178" s="11"/>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row>
    <row r="179" spans="1:45" x14ac:dyDescent="0.4">
      <c r="A179" s="9"/>
      <c r="B179" s="11"/>
      <c r="C179" s="11"/>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row>
    <row r="180" spans="1:45" x14ac:dyDescent="0.4">
      <c r="A180" s="9"/>
      <c r="B180" s="11"/>
      <c r="C180" s="11"/>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row>
    <row r="181" spans="1:45" x14ac:dyDescent="0.4">
      <c r="A181" s="9"/>
      <c r="B181" s="11"/>
      <c r="C181" s="11"/>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row>
    <row r="182" spans="1:45" x14ac:dyDescent="0.4">
      <c r="A182" s="9"/>
      <c r="B182" s="11"/>
      <c r="C182" s="11"/>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row>
    <row r="183" spans="1:45" x14ac:dyDescent="0.4">
      <c r="A183" s="9"/>
      <c r="B183" s="11"/>
      <c r="C183" s="11"/>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row>
    <row r="184" spans="1:45" x14ac:dyDescent="0.4">
      <c r="A184" s="9"/>
      <c r="B184" s="11"/>
      <c r="C184" s="11"/>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row>
    <row r="185" spans="1:45" x14ac:dyDescent="0.4">
      <c r="A185" s="9"/>
      <c r="B185" s="11"/>
      <c r="C185" s="11"/>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row>
    <row r="186" spans="1:45" x14ac:dyDescent="0.4">
      <c r="A186" s="9"/>
      <c r="B186" s="11"/>
      <c r="C186" s="11"/>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row>
    <row r="187" spans="1:45" x14ac:dyDescent="0.4">
      <c r="A187" s="9"/>
      <c r="B187" s="11"/>
      <c r="C187" s="11"/>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row>
    <row r="188" spans="1:45" x14ac:dyDescent="0.4">
      <c r="A188" s="9"/>
      <c r="B188" s="11"/>
      <c r="C188" s="11"/>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row>
    <row r="189" spans="1:45" x14ac:dyDescent="0.4">
      <c r="A189" s="9"/>
      <c r="B189" s="11"/>
      <c r="C189" s="11"/>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row>
    <row r="190" spans="1:45" x14ac:dyDescent="0.4">
      <c r="A190" s="9"/>
      <c r="B190" s="11"/>
      <c r="C190" s="11"/>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row>
    <row r="191" spans="1:45" x14ac:dyDescent="0.4">
      <c r="A191" s="9"/>
      <c r="B191" s="11"/>
      <c r="C191" s="11"/>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row>
    <row r="192" spans="1:45" x14ac:dyDescent="0.4">
      <c r="A192" s="9"/>
      <c r="B192" s="11"/>
      <c r="C192" s="11"/>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row>
    <row r="193" spans="1:45" x14ac:dyDescent="0.4">
      <c r="A193" s="9"/>
      <c r="B193" s="11"/>
      <c r="C193" s="11"/>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row>
    <row r="194" spans="1:45" x14ac:dyDescent="0.4">
      <c r="A194" s="9"/>
      <c r="B194" s="11"/>
      <c r="C194" s="11"/>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row>
    <row r="195" spans="1:45" x14ac:dyDescent="0.4">
      <c r="A195" s="9"/>
      <c r="B195" s="11"/>
      <c r="C195" s="11"/>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row>
    <row r="196" spans="1:45" x14ac:dyDescent="0.4">
      <c r="A196" s="9"/>
      <c r="B196" s="11"/>
      <c r="C196" s="11"/>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row>
    <row r="197" spans="1:45" x14ac:dyDescent="0.4">
      <c r="A197" s="9"/>
      <c r="B197" s="11"/>
      <c r="C197" s="11"/>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row>
    <row r="198" spans="1:45" x14ac:dyDescent="0.4">
      <c r="A198" s="9"/>
      <c r="B198" s="11"/>
      <c r="C198" s="11"/>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row>
    <row r="199" spans="1:45" x14ac:dyDescent="0.4">
      <c r="A199" s="9"/>
      <c r="B199" s="11"/>
      <c r="C199" s="11"/>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row>
    <row r="200" spans="1:45" x14ac:dyDescent="0.4">
      <c r="A200" s="9"/>
      <c r="B200" s="11"/>
      <c r="C200" s="11"/>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row>
    <row r="201" spans="1:45" x14ac:dyDescent="0.4">
      <c r="A201" s="9"/>
      <c r="B201" s="11"/>
      <c r="C201" s="11"/>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row>
    <row r="202" spans="1:45" x14ac:dyDescent="0.4">
      <c r="A202" s="9"/>
      <c r="B202" s="11"/>
      <c r="C202" s="11"/>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row>
    <row r="203" spans="1:45" x14ac:dyDescent="0.4">
      <c r="A203" s="9"/>
      <c r="B203" s="11"/>
      <c r="C203" s="11"/>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row>
    <row r="204" spans="1:45" x14ac:dyDescent="0.4">
      <c r="A204" s="9"/>
      <c r="B204" s="11"/>
      <c r="C204" s="11"/>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row>
    <row r="205" spans="1:45" x14ac:dyDescent="0.4">
      <c r="A205" s="9"/>
      <c r="B205" s="11"/>
      <c r="C205" s="11"/>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row>
    <row r="206" spans="1:45" x14ac:dyDescent="0.4">
      <c r="A206" s="9"/>
      <c r="B206" s="11"/>
      <c r="C206" s="11"/>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row>
    <row r="207" spans="1:45" x14ac:dyDescent="0.4">
      <c r="A207" s="9"/>
      <c r="B207" s="11"/>
      <c r="C207" s="11"/>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row>
    <row r="208" spans="1:45" x14ac:dyDescent="0.4">
      <c r="A208" s="9"/>
      <c r="B208" s="11"/>
      <c r="C208" s="11"/>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row>
    <row r="209" spans="1:45" x14ac:dyDescent="0.4">
      <c r="A209" s="9"/>
      <c r="B209" s="11"/>
      <c r="C209" s="11"/>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row>
    <row r="210" spans="1:45" x14ac:dyDescent="0.4">
      <c r="A210" s="9"/>
      <c r="B210" s="11"/>
      <c r="C210" s="11"/>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row>
    <row r="211" spans="1:45" x14ac:dyDescent="0.4">
      <c r="A211" s="9"/>
      <c r="B211" s="11"/>
      <c r="C211" s="11"/>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row>
    <row r="212" spans="1:45" x14ac:dyDescent="0.4">
      <c r="A212" s="9"/>
      <c r="B212" s="11"/>
      <c r="C212" s="11"/>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row>
    <row r="213" spans="1:45" x14ac:dyDescent="0.4">
      <c r="A213" s="9"/>
      <c r="B213" s="11"/>
      <c r="C213" s="11"/>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row>
    <row r="214" spans="1:45" x14ac:dyDescent="0.4">
      <c r="A214" s="9"/>
      <c r="B214" s="11"/>
      <c r="C214" s="11"/>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row>
    <row r="215" spans="1:45" x14ac:dyDescent="0.4">
      <c r="A215" s="9"/>
      <c r="B215" s="11"/>
      <c r="C215" s="11"/>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row>
    <row r="216" spans="1:45" x14ac:dyDescent="0.4">
      <c r="A216" s="9"/>
      <c r="B216" s="11"/>
      <c r="C216" s="11"/>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row>
    <row r="217" spans="1:45" x14ac:dyDescent="0.4">
      <c r="A217" s="9"/>
      <c r="B217" s="11"/>
      <c r="C217" s="11"/>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row>
    <row r="218" spans="1:45" x14ac:dyDescent="0.4">
      <c r="A218" s="9"/>
      <c r="B218" s="11"/>
      <c r="C218" s="11"/>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row>
    <row r="219" spans="1:45" x14ac:dyDescent="0.4">
      <c r="A219" s="9"/>
      <c r="B219" s="11"/>
      <c r="C219" s="11"/>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row>
    <row r="220" spans="1:45" x14ac:dyDescent="0.4">
      <c r="A220" s="9"/>
      <c r="B220" s="11"/>
      <c r="C220" s="11"/>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row>
    <row r="221" spans="1:45" x14ac:dyDescent="0.4">
      <c r="A221" s="9"/>
      <c r="B221" s="11"/>
      <c r="C221" s="11"/>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row>
    <row r="222" spans="1:45" x14ac:dyDescent="0.4">
      <c r="A222" s="9"/>
      <c r="B222" s="11"/>
      <c r="C222" s="11"/>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row>
    <row r="223" spans="1:45" x14ac:dyDescent="0.4">
      <c r="A223" s="9"/>
      <c r="B223" s="11"/>
      <c r="C223" s="11"/>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row>
    <row r="224" spans="1:45" x14ac:dyDescent="0.4">
      <c r="A224" s="9"/>
      <c r="B224" s="11"/>
      <c r="C224" s="11"/>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row>
    <row r="225" spans="1:45" x14ac:dyDescent="0.4">
      <c r="A225" s="9"/>
      <c r="B225" s="11"/>
      <c r="C225" s="11"/>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row>
    <row r="226" spans="1:45" x14ac:dyDescent="0.4">
      <c r="A226" s="9"/>
      <c r="B226" s="11"/>
      <c r="C226" s="11"/>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row>
    <row r="227" spans="1:45" x14ac:dyDescent="0.4">
      <c r="A227" s="9"/>
      <c r="B227" s="11"/>
      <c r="C227" s="11"/>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row>
    <row r="228" spans="1:45" x14ac:dyDescent="0.4">
      <c r="A228" s="9"/>
      <c r="B228" s="11"/>
      <c r="C228" s="11"/>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row>
    <row r="229" spans="1:45" x14ac:dyDescent="0.4">
      <c r="A229" s="9"/>
      <c r="B229" s="11"/>
      <c r="C229" s="11"/>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row>
    <row r="230" spans="1:45" x14ac:dyDescent="0.4">
      <c r="A230" s="9"/>
      <c r="B230" s="11"/>
      <c r="C230" s="11"/>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row>
    <row r="231" spans="1:45" x14ac:dyDescent="0.4">
      <c r="A231" s="9"/>
      <c r="B231" s="11"/>
      <c r="C231" s="11"/>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row>
    <row r="232" spans="1:45" x14ac:dyDescent="0.4">
      <c r="A232" s="9"/>
      <c r="B232" s="11"/>
      <c r="C232" s="11"/>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row>
    <row r="233" spans="1:45" x14ac:dyDescent="0.4">
      <c r="A233" s="9"/>
      <c r="B233" s="11"/>
      <c r="C233" s="11"/>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row>
    <row r="234" spans="1:45" x14ac:dyDescent="0.4">
      <c r="A234" s="9"/>
      <c r="B234" s="11"/>
      <c r="C234" s="11"/>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row>
    <row r="235" spans="1:45" x14ac:dyDescent="0.4">
      <c r="A235" s="9"/>
      <c r="B235" s="11"/>
      <c r="C235" s="11"/>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row>
    <row r="236" spans="1:45" x14ac:dyDescent="0.4">
      <c r="A236" s="9"/>
      <c r="B236" s="11"/>
      <c r="C236" s="11"/>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row>
    <row r="237" spans="1:45" x14ac:dyDescent="0.4">
      <c r="A237" s="9"/>
      <c r="B237" s="11"/>
      <c r="C237" s="11"/>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row>
    <row r="238" spans="1:45" x14ac:dyDescent="0.4">
      <c r="A238" s="9"/>
      <c r="B238" s="11"/>
      <c r="C238" s="11"/>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row>
    <row r="239" spans="1:45" x14ac:dyDescent="0.4">
      <c r="A239" s="9"/>
      <c r="B239" s="11"/>
      <c r="C239" s="11"/>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row>
    <row r="240" spans="1:45" x14ac:dyDescent="0.4">
      <c r="A240" s="9"/>
      <c r="B240" s="11"/>
      <c r="C240" s="11"/>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row>
    <row r="241" spans="1:45" x14ac:dyDescent="0.4">
      <c r="A241" s="9"/>
      <c r="B241" s="11"/>
      <c r="C241" s="11"/>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row>
    <row r="242" spans="1:45" x14ac:dyDescent="0.4">
      <c r="A242" s="9"/>
      <c r="B242" s="11"/>
      <c r="C242" s="11"/>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row>
    <row r="243" spans="1:45" x14ac:dyDescent="0.4">
      <c r="A243" s="9"/>
      <c r="B243" s="11"/>
      <c r="C243" s="11"/>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row>
    <row r="244" spans="1:45" x14ac:dyDescent="0.4">
      <c r="A244" s="9"/>
      <c r="B244" s="11"/>
      <c r="C244" s="11"/>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row>
    <row r="245" spans="1:45" x14ac:dyDescent="0.4">
      <c r="A245" s="9"/>
      <c r="B245" s="11"/>
      <c r="C245" s="11"/>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row>
    <row r="246" spans="1:45" x14ac:dyDescent="0.4">
      <c r="A246" s="9"/>
      <c r="B246" s="11"/>
      <c r="C246" s="11"/>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row>
    <row r="247" spans="1:45" x14ac:dyDescent="0.4">
      <c r="A247" s="9"/>
      <c r="B247" s="11"/>
      <c r="C247" s="11"/>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row>
    <row r="248" spans="1:45" x14ac:dyDescent="0.4">
      <c r="A248" s="9"/>
      <c r="B248" s="11"/>
      <c r="C248" s="11"/>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row>
    <row r="249" spans="1:45" x14ac:dyDescent="0.4">
      <c r="A249" s="9"/>
      <c r="B249" s="11"/>
      <c r="C249" s="11"/>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row>
    <row r="250" spans="1:45" x14ac:dyDescent="0.4">
      <c r="A250" s="9"/>
      <c r="B250" s="11"/>
      <c r="C250" s="11"/>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row>
    <row r="251" spans="1:45" x14ac:dyDescent="0.4">
      <c r="A251" s="9"/>
      <c r="B251" s="11"/>
      <c r="C251" s="11"/>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row>
    <row r="252" spans="1:45" x14ac:dyDescent="0.4">
      <c r="A252" s="9"/>
      <c r="B252" s="11"/>
      <c r="C252" s="11"/>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row>
    <row r="253" spans="1:45" x14ac:dyDescent="0.4">
      <c r="A253" s="9"/>
      <c r="B253" s="11"/>
      <c r="C253" s="11"/>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row>
    <row r="254" spans="1:45" x14ac:dyDescent="0.4">
      <c r="A254" s="9"/>
      <c r="B254" s="11"/>
      <c r="C254" s="11"/>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row>
    <row r="255" spans="1:45" x14ac:dyDescent="0.4">
      <c r="A255" s="9"/>
      <c r="B255" s="11"/>
      <c r="C255" s="11"/>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row>
    <row r="256" spans="1:45" x14ac:dyDescent="0.4">
      <c r="A256" s="9"/>
      <c r="B256" s="11"/>
      <c r="C256" s="11"/>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row>
    <row r="257" spans="1:45" x14ac:dyDescent="0.4">
      <c r="A257" s="9"/>
      <c r="B257" s="11"/>
      <c r="C257" s="11"/>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row>
    <row r="258" spans="1:45" x14ac:dyDescent="0.4">
      <c r="A258" s="9"/>
      <c r="B258" s="11"/>
      <c r="C258" s="11"/>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row>
    <row r="259" spans="1:45" x14ac:dyDescent="0.4">
      <c r="A259" s="9"/>
      <c r="B259" s="11"/>
      <c r="C259" s="11"/>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row>
    <row r="260" spans="1:45" x14ac:dyDescent="0.4">
      <c r="A260" s="9"/>
      <c r="B260" s="11"/>
      <c r="C260" s="11"/>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row>
    <row r="261" spans="1:45" x14ac:dyDescent="0.4">
      <c r="A261" s="9"/>
      <c r="B261" s="11"/>
      <c r="C261" s="11"/>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row>
    <row r="262" spans="1:45" x14ac:dyDescent="0.4">
      <c r="A262" s="9"/>
      <c r="B262" s="11"/>
      <c r="C262" s="11"/>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row>
    <row r="263" spans="1:45" x14ac:dyDescent="0.4">
      <c r="A263" s="9"/>
      <c r="B263" s="11"/>
      <c r="C263" s="11"/>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row>
    <row r="264" spans="1:45" x14ac:dyDescent="0.4">
      <c r="A264" s="9"/>
      <c r="B264" s="11"/>
      <c r="C264" s="11"/>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row>
    <row r="265" spans="1:45" x14ac:dyDescent="0.4">
      <c r="A265" s="9"/>
      <c r="B265" s="11"/>
      <c r="C265" s="11"/>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row>
    <row r="266" spans="1:45" x14ac:dyDescent="0.4">
      <c r="A266" s="9"/>
      <c r="B266" s="11"/>
      <c r="C266" s="11"/>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row>
    <row r="267" spans="1:45" x14ac:dyDescent="0.4">
      <c r="A267" s="9"/>
      <c r="B267" s="11"/>
      <c r="C267" s="11"/>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row>
    <row r="268" spans="1:45" x14ac:dyDescent="0.4">
      <c r="A268" s="9"/>
      <c r="B268" s="11"/>
      <c r="C268" s="11"/>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row>
    <row r="269" spans="1:45" x14ac:dyDescent="0.4">
      <c r="A269" s="9"/>
      <c r="B269" s="11"/>
      <c r="C269" s="11"/>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row>
    <row r="270" spans="1:45" x14ac:dyDescent="0.4">
      <c r="A270" s="9"/>
      <c r="B270" s="11"/>
      <c r="C270" s="11"/>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row>
    <row r="271" spans="1:45" x14ac:dyDescent="0.4">
      <c r="A271" s="9"/>
      <c r="B271" s="11"/>
      <c r="C271" s="11"/>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row>
    <row r="272" spans="1:45" x14ac:dyDescent="0.4">
      <c r="A272" s="9"/>
      <c r="B272" s="11"/>
      <c r="C272" s="11"/>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row>
    <row r="273" spans="1:45" x14ac:dyDescent="0.4">
      <c r="A273" s="9"/>
      <c r="B273" s="11"/>
      <c r="C273" s="11"/>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row>
    <row r="274" spans="1:45" x14ac:dyDescent="0.4">
      <c r="A274" s="9"/>
      <c r="B274" s="11"/>
      <c r="C274" s="11"/>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row>
    <row r="275" spans="1:45" x14ac:dyDescent="0.4">
      <c r="A275" s="9"/>
      <c r="B275" s="11"/>
      <c r="C275" s="11"/>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row>
    <row r="276" spans="1:45" x14ac:dyDescent="0.4">
      <c r="A276" s="9"/>
      <c r="B276" s="11"/>
      <c r="C276" s="11"/>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row>
    <row r="277" spans="1:45" x14ac:dyDescent="0.4">
      <c r="A277" s="9"/>
      <c r="B277" s="11"/>
      <c r="C277" s="11"/>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row>
    <row r="278" spans="1:45" x14ac:dyDescent="0.4">
      <c r="A278" s="9"/>
      <c r="B278" s="11"/>
      <c r="C278" s="11"/>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row>
    <row r="279" spans="1:45" x14ac:dyDescent="0.4">
      <c r="A279" s="9"/>
      <c r="B279" s="11"/>
      <c r="C279" s="11"/>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row>
    <row r="280" spans="1:45" x14ac:dyDescent="0.4">
      <c r="A280" s="9"/>
      <c r="B280" s="11"/>
      <c r="C280" s="11"/>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row>
    <row r="281" spans="1:45" x14ac:dyDescent="0.4">
      <c r="A281" s="9"/>
      <c r="B281" s="11"/>
      <c r="C281" s="11"/>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row>
    <row r="282" spans="1:45" x14ac:dyDescent="0.4">
      <c r="A282" s="9"/>
      <c r="B282" s="11"/>
      <c r="C282" s="11"/>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row>
    <row r="283" spans="1:45" x14ac:dyDescent="0.4">
      <c r="A283" s="9"/>
      <c r="B283" s="11"/>
      <c r="C283" s="11"/>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row>
    <row r="284" spans="1:45" x14ac:dyDescent="0.4">
      <c r="A284" s="9"/>
      <c r="B284" s="11"/>
      <c r="C284" s="11"/>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row>
    <row r="285" spans="1:45" x14ac:dyDescent="0.4">
      <c r="A285" s="9"/>
      <c r="B285" s="11"/>
      <c r="C285" s="11"/>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row>
    <row r="286" spans="1:45" x14ac:dyDescent="0.4">
      <c r="A286" s="9"/>
      <c r="B286" s="11"/>
      <c r="C286" s="11"/>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row>
    <row r="287" spans="1:45" x14ac:dyDescent="0.4">
      <c r="A287" s="9"/>
      <c r="B287" s="11"/>
      <c r="C287" s="11"/>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row>
    <row r="288" spans="1:45" x14ac:dyDescent="0.4">
      <c r="A288" s="9"/>
      <c r="B288" s="11"/>
      <c r="C288" s="11"/>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row>
    <row r="289" spans="1:45" x14ac:dyDescent="0.4">
      <c r="A289" s="9"/>
      <c r="B289" s="11"/>
      <c r="C289" s="11"/>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row>
    <row r="290" spans="1:45" x14ac:dyDescent="0.4">
      <c r="A290" s="9"/>
      <c r="B290" s="11"/>
      <c r="C290" s="11"/>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row>
    <row r="291" spans="1:45" x14ac:dyDescent="0.4">
      <c r="A291" s="9"/>
      <c r="B291" s="11"/>
      <c r="C291" s="11"/>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row>
    <row r="292" spans="1:45" x14ac:dyDescent="0.4">
      <c r="A292" s="9"/>
      <c r="B292" s="11"/>
      <c r="C292" s="11"/>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row>
    <row r="293" spans="1:45" x14ac:dyDescent="0.4">
      <c r="A293" s="9"/>
      <c r="B293" s="11"/>
      <c r="C293" s="11"/>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row>
    <row r="294" spans="1:45" x14ac:dyDescent="0.4">
      <c r="A294" s="9"/>
      <c r="B294" s="11"/>
      <c r="C294" s="11"/>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row>
    <row r="295" spans="1:45" x14ac:dyDescent="0.4">
      <c r="A295" s="9"/>
      <c r="B295" s="11"/>
      <c r="C295" s="11"/>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row>
    <row r="296" spans="1:45" x14ac:dyDescent="0.4">
      <c r="A296" s="9"/>
      <c r="B296" s="11"/>
      <c r="C296" s="11"/>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row>
    <row r="297" spans="1:45" x14ac:dyDescent="0.4">
      <c r="A297" s="9"/>
      <c r="B297" s="11"/>
      <c r="C297" s="11"/>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row>
    <row r="298" spans="1:45" x14ac:dyDescent="0.4">
      <c r="A298" s="9"/>
      <c r="B298" s="11"/>
      <c r="C298" s="11"/>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row>
    <row r="299" spans="1:45" x14ac:dyDescent="0.4">
      <c r="A299" s="9"/>
      <c r="B299" s="11"/>
      <c r="C299" s="11"/>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row>
    <row r="300" spans="1:45" x14ac:dyDescent="0.4">
      <c r="A300" s="9"/>
      <c r="B300" s="11"/>
      <c r="C300" s="11"/>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row>
    <row r="301" spans="1:45" x14ac:dyDescent="0.4">
      <c r="A301" s="9"/>
      <c r="B301" s="11"/>
      <c r="C301" s="11"/>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row>
    <row r="302" spans="1:45" x14ac:dyDescent="0.4">
      <c r="A302" s="9"/>
      <c r="B302" s="11"/>
      <c r="C302" s="11"/>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row>
    <row r="303" spans="1:45" x14ac:dyDescent="0.4">
      <c r="A303" s="9"/>
      <c r="B303" s="11"/>
      <c r="C303" s="11"/>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row>
    <row r="304" spans="1:45" x14ac:dyDescent="0.4">
      <c r="A304" s="9"/>
      <c r="B304" s="11"/>
      <c r="C304" s="11"/>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row>
    <row r="305" spans="1:45" x14ac:dyDescent="0.4">
      <c r="A305" s="9"/>
      <c r="B305" s="11"/>
      <c r="C305" s="11"/>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row>
    <row r="306" spans="1:45" x14ac:dyDescent="0.4">
      <c r="A306" s="9"/>
      <c r="B306" s="11"/>
      <c r="C306" s="11"/>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row>
    <row r="307" spans="1:45" x14ac:dyDescent="0.4">
      <c r="A307" s="9"/>
      <c r="B307" s="11"/>
      <c r="C307" s="11"/>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row>
    <row r="308" spans="1:45" x14ac:dyDescent="0.4">
      <c r="A308" s="9"/>
      <c r="B308" s="11"/>
      <c r="C308" s="11"/>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row>
    <row r="309" spans="1:45" x14ac:dyDescent="0.4">
      <c r="A309" s="9"/>
      <c r="B309" s="11"/>
      <c r="C309" s="11"/>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row>
    <row r="310" spans="1:45" x14ac:dyDescent="0.4">
      <c r="A310" s="9"/>
      <c r="B310" s="11"/>
      <c r="C310" s="11"/>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row>
    <row r="311" spans="1:45" x14ac:dyDescent="0.4">
      <c r="A311" s="9"/>
      <c r="B311" s="11"/>
      <c r="C311" s="11"/>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row>
    <row r="312" spans="1:45" x14ac:dyDescent="0.4">
      <c r="A312" s="9"/>
      <c r="B312" s="11"/>
      <c r="C312" s="11"/>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row>
    <row r="313" spans="1:45" x14ac:dyDescent="0.4">
      <c r="A313" s="9"/>
      <c r="B313" s="11"/>
      <c r="C313" s="11"/>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row>
    <row r="314" spans="1:45" x14ac:dyDescent="0.4">
      <c r="A314" s="9"/>
      <c r="B314" s="11"/>
      <c r="C314" s="11"/>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row>
    <row r="315" spans="1:45" x14ac:dyDescent="0.4">
      <c r="A315" s="9"/>
      <c r="B315" s="11"/>
      <c r="C315" s="11"/>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row>
    <row r="316" spans="1:45" x14ac:dyDescent="0.4">
      <c r="A316" s="9"/>
      <c r="B316" s="11"/>
      <c r="C316" s="11"/>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row>
    <row r="317" spans="1:45" x14ac:dyDescent="0.4">
      <c r="A317" s="9"/>
      <c r="B317" s="11"/>
      <c r="C317" s="11"/>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row>
    <row r="318" spans="1:45" x14ac:dyDescent="0.4">
      <c r="A318" s="9"/>
      <c r="B318" s="11"/>
      <c r="C318" s="11"/>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row>
    <row r="319" spans="1:45" x14ac:dyDescent="0.4">
      <c r="A319" s="9"/>
      <c r="B319" s="11"/>
      <c r="C319" s="11"/>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row>
    <row r="320" spans="1:45" x14ac:dyDescent="0.4">
      <c r="A320" s="9"/>
      <c r="B320" s="11"/>
      <c r="C320" s="11"/>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row>
    <row r="321" spans="1:45" x14ac:dyDescent="0.4">
      <c r="A321" s="9"/>
      <c r="B321" s="11"/>
      <c r="C321" s="11"/>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row>
    <row r="322" spans="1:45" x14ac:dyDescent="0.4">
      <c r="A322" s="9"/>
      <c r="B322" s="11"/>
      <c r="C322" s="11"/>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row>
    <row r="323" spans="1:45" x14ac:dyDescent="0.4">
      <c r="A323" s="9"/>
      <c r="B323" s="11"/>
      <c r="C323" s="11"/>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row>
    <row r="324" spans="1:45" x14ac:dyDescent="0.4">
      <c r="A324" s="9"/>
      <c r="B324" s="11"/>
      <c r="C324" s="11"/>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row>
    <row r="325" spans="1:45" x14ac:dyDescent="0.4">
      <c r="A325" s="9"/>
      <c r="B325" s="11"/>
      <c r="C325" s="11"/>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row>
    <row r="326" spans="1:45" x14ac:dyDescent="0.4">
      <c r="A326" s="9"/>
      <c r="B326" s="11"/>
      <c r="C326" s="11"/>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row>
    <row r="327" spans="1:45" x14ac:dyDescent="0.4">
      <c r="A327" s="9"/>
      <c r="B327" s="11"/>
      <c r="C327" s="11"/>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row>
    <row r="328" spans="1:45" x14ac:dyDescent="0.4">
      <c r="A328" s="9"/>
      <c r="B328" s="11"/>
      <c r="C328" s="11"/>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row>
    <row r="329" spans="1:45" x14ac:dyDescent="0.4">
      <c r="A329" s="9"/>
      <c r="B329" s="11"/>
      <c r="C329" s="11"/>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row>
    <row r="330" spans="1:45" x14ac:dyDescent="0.4">
      <c r="A330" s="9"/>
      <c r="B330" s="11"/>
      <c r="C330" s="11"/>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row>
    <row r="331" spans="1:45" x14ac:dyDescent="0.4">
      <c r="A331" s="9"/>
      <c r="B331" s="11"/>
      <c r="C331" s="11"/>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row>
    <row r="332" spans="1:45" x14ac:dyDescent="0.4">
      <c r="A332" s="9"/>
      <c r="B332" s="11"/>
      <c r="C332" s="11"/>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row>
    <row r="333" spans="1:45" x14ac:dyDescent="0.4">
      <c r="A333" s="9"/>
      <c r="B333" s="11"/>
      <c r="C333" s="11"/>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row>
    <row r="334" spans="1:45" x14ac:dyDescent="0.4">
      <c r="A334" s="9"/>
      <c r="B334" s="11"/>
      <c r="C334" s="11"/>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row>
    <row r="335" spans="1:45" x14ac:dyDescent="0.4">
      <c r="A335" s="9"/>
      <c r="B335" s="11"/>
      <c r="C335" s="11"/>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row>
    <row r="336" spans="1:45" x14ac:dyDescent="0.4">
      <c r="A336" s="9"/>
      <c r="B336" s="11"/>
      <c r="C336" s="11"/>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row>
    <row r="337" spans="1:45" x14ac:dyDescent="0.4">
      <c r="A337" s="9"/>
      <c r="B337" s="11"/>
      <c r="C337" s="11"/>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row>
    <row r="338" spans="1:45" x14ac:dyDescent="0.4">
      <c r="A338" s="9"/>
      <c r="B338" s="11"/>
      <c r="C338" s="11"/>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row>
    <row r="339" spans="1:45" x14ac:dyDescent="0.4">
      <c r="A339" s="9"/>
      <c r="B339" s="11"/>
      <c r="C339" s="11"/>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row>
    <row r="340" spans="1:45" x14ac:dyDescent="0.4">
      <c r="A340" s="9"/>
      <c r="B340" s="11"/>
      <c r="C340" s="11"/>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row>
    <row r="341" spans="1:45" x14ac:dyDescent="0.4">
      <c r="A341" s="9"/>
      <c r="B341" s="11"/>
      <c r="C341" s="11"/>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row>
    <row r="342" spans="1:45" x14ac:dyDescent="0.4">
      <c r="A342" s="9"/>
      <c r="B342" s="11"/>
      <c r="C342" s="11"/>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row>
    <row r="343" spans="1:45" x14ac:dyDescent="0.4">
      <c r="A343" s="9"/>
      <c r="B343" s="11"/>
      <c r="C343" s="11"/>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row>
    <row r="344" spans="1:45" x14ac:dyDescent="0.4">
      <c r="A344" s="9"/>
      <c r="B344" s="11"/>
      <c r="C344" s="11"/>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row>
    <row r="345" spans="1:45" x14ac:dyDescent="0.4">
      <c r="A345" s="9"/>
      <c r="B345" s="11"/>
      <c r="C345" s="11"/>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row>
    <row r="346" spans="1:45" x14ac:dyDescent="0.4">
      <c r="A346" s="9"/>
      <c r="B346" s="11"/>
      <c r="C346" s="11"/>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row>
    <row r="347" spans="1:45" x14ac:dyDescent="0.4">
      <c r="A347" s="9"/>
      <c r="B347" s="11"/>
      <c r="C347" s="11"/>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row>
    <row r="348" spans="1:45" x14ac:dyDescent="0.4">
      <c r="A348" s="9"/>
      <c r="B348" s="11"/>
      <c r="C348" s="11"/>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row>
    <row r="349" spans="1:45" x14ac:dyDescent="0.4">
      <c r="A349" s="9"/>
      <c r="B349" s="11"/>
      <c r="C349" s="11"/>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row>
    <row r="350" spans="1:45" x14ac:dyDescent="0.4">
      <c r="A350" s="9"/>
      <c r="B350" s="11"/>
      <c r="C350" s="11"/>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row>
    <row r="351" spans="1:45" x14ac:dyDescent="0.4">
      <c r="A351" s="9"/>
      <c r="B351" s="11"/>
      <c r="C351" s="11"/>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row>
    <row r="352" spans="1:45" x14ac:dyDescent="0.4">
      <c r="A352" s="9"/>
      <c r="B352" s="11"/>
      <c r="C352" s="11"/>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row>
    <row r="353" spans="1:45" x14ac:dyDescent="0.4">
      <c r="A353" s="9"/>
      <c r="B353" s="11"/>
      <c r="C353" s="11"/>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row>
    <row r="354" spans="1:45" x14ac:dyDescent="0.4">
      <c r="A354" s="9"/>
      <c r="B354" s="11"/>
      <c r="C354" s="11"/>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row>
    <row r="355" spans="1:45" x14ac:dyDescent="0.4">
      <c r="A355" s="9"/>
      <c r="B355" s="11"/>
      <c r="C355" s="11"/>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row>
    <row r="356" spans="1:45" x14ac:dyDescent="0.4">
      <c r="A356" s="9"/>
      <c r="B356" s="11"/>
      <c r="C356" s="11"/>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row>
    <row r="357" spans="1:45" x14ac:dyDescent="0.4">
      <c r="A357" s="9"/>
      <c r="B357" s="11"/>
      <c r="C357" s="11"/>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row>
    <row r="358" spans="1:45" x14ac:dyDescent="0.4">
      <c r="A358" s="9"/>
      <c r="B358" s="11"/>
      <c r="C358" s="11"/>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row>
    <row r="359" spans="1:45" x14ac:dyDescent="0.4">
      <c r="A359" s="9"/>
      <c r="B359" s="11"/>
      <c r="C359" s="11"/>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row>
    <row r="360" spans="1:45" x14ac:dyDescent="0.4">
      <c r="A360" s="9"/>
      <c r="B360" s="11"/>
      <c r="C360" s="11"/>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row>
    <row r="361" spans="1:45" x14ac:dyDescent="0.4">
      <c r="A361" s="9"/>
      <c r="B361" s="11"/>
      <c r="C361" s="11"/>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row>
    <row r="362" spans="1:45" x14ac:dyDescent="0.4">
      <c r="A362" s="9"/>
      <c r="B362" s="11"/>
      <c r="C362" s="11"/>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row>
    <row r="363" spans="1:45" x14ac:dyDescent="0.4">
      <c r="A363" s="9"/>
      <c r="B363" s="11"/>
      <c r="C363" s="11"/>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row>
    <row r="364" spans="1:45" x14ac:dyDescent="0.4">
      <c r="A364" s="9"/>
      <c r="B364" s="11"/>
      <c r="C364" s="11"/>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row>
    <row r="365" spans="1:45" x14ac:dyDescent="0.4">
      <c r="A365" s="9"/>
      <c r="B365" s="11"/>
      <c r="C365" s="11"/>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row>
    <row r="366" spans="1:45" x14ac:dyDescent="0.4">
      <c r="A366" s="9"/>
      <c r="B366" s="11"/>
      <c r="C366" s="11"/>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row>
    <row r="367" spans="1:45" x14ac:dyDescent="0.4">
      <c r="A367" s="9"/>
      <c r="B367" s="11"/>
      <c r="C367" s="11"/>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row>
    <row r="368" spans="1:45" x14ac:dyDescent="0.4">
      <c r="A368" s="9"/>
      <c r="B368" s="11"/>
      <c r="C368" s="11"/>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row>
    <row r="369" spans="1:45" x14ac:dyDescent="0.4">
      <c r="A369" s="9"/>
      <c r="B369" s="11"/>
      <c r="C369" s="11"/>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row>
    <row r="370" spans="1:45" x14ac:dyDescent="0.4">
      <c r="A370" s="9"/>
      <c r="B370" s="11"/>
      <c r="C370" s="11"/>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row>
    <row r="371" spans="1:45" x14ac:dyDescent="0.4">
      <c r="A371" s="9"/>
      <c r="B371" s="11"/>
      <c r="C371" s="11"/>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row>
    <row r="372" spans="1:45" x14ac:dyDescent="0.4">
      <c r="A372" s="9"/>
      <c r="B372" s="11"/>
      <c r="C372" s="11"/>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row>
    <row r="373" spans="1:45" x14ac:dyDescent="0.4">
      <c r="A373" s="9"/>
      <c r="B373" s="11"/>
      <c r="C373" s="11"/>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row>
    <row r="374" spans="1:45" x14ac:dyDescent="0.4">
      <c r="A374" s="9"/>
      <c r="B374" s="11"/>
      <c r="C374" s="11"/>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row>
    <row r="375" spans="1:45" x14ac:dyDescent="0.4">
      <c r="A375" s="9"/>
      <c r="B375" s="11"/>
      <c r="C375" s="11"/>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row>
    <row r="376" spans="1:45" x14ac:dyDescent="0.4">
      <c r="A376" s="9"/>
      <c r="B376" s="11"/>
      <c r="C376" s="11"/>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row>
    <row r="377" spans="1:45" x14ac:dyDescent="0.4">
      <c r="A377" s="9"/>
      <c r="B377" s="11"/>
      <c r="C377" s="11"/>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row>
    <row r="378" spans="1:45" x14ac:dyDescent="0.4">
      <c r="A378" s="9"/>
      <c r="B378" s="11"/>
      <c r="C378" s="11"/>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row>
    <row r="379" spans="1:45" x14ac:dyDescent="0.4">
      <c r="A379" s="9"/>
      <c r="B379" s="11"/>
      <c r="C379" s="11"/>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row>
    <row r="380" spans="1:45" x14ac:dyDescent="0.4">
      <c r="A380" s="9"/>
      <c r="B380" s="11"/>
      <c r="C380" s="11"/>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row>
    <row r="381" spans="1:45" x14ac:dyDescent="0.4">
      <c r="A381" s="9"/>
      <c r="B381" s="11"/>
      <c r="C381" s="11"/>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row>
    <row r="382" spans="1:45" x14ac:dyDescent="0.4">
      <c r="A382" s="9"/>
      <c r="B382" s="11"/>
      <c r="C382" s="11"/>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row>
    <row r="383" spans="1:45" x14ac:dyDescent="0.4">
      <c r="A383" s="9"/>
      <c r="B383" s="11"/>
      <c r="C383" s="11"/>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row>
    <row r="384" spans="1:45" x14ac:dyDescent="0.4">
      <c r="A384" s="9"/>
      <c r="B384" s="11"/>
      <c r="C384" s="11"/>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row>
    <row r="385" spans="1:45" x14ac:dyDescent="0.4">
      <c r="A385" s="9"/>
      <c r="B385" s="11"/>
      <c r="C385" s="11"/>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row>
    <row r="386" spans="1:45" x14ac:dyDescent="0.4">
      <c r="A386" s="9"/>
      <c r="B386" s="11"/>
      <c r="C386" s="11"/>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row>
    <row r="387" spans="1:45" x14ac:dyDescent="0.4">
      <c r="A387" s="9"/>
      <c r="B387" s="11"/>
      <c r="C387" s="11"/>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row>
    <row r="388" spans="1:45" x14ac:dyDescent="0.4">
      <c r="A388" s="9"/>
      <c r="B388" s="11"/>
      <c r="C388" s="11"/>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row>
    <row r="389" spans="1:45" x14ac:dyDescent="0.4">
      <c r="A389" s="9"/>
      <c r="B389" s="11"/>
      <c r="C389" s="11"/>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row>
    <row r="390" spans="1:45" x14ac:dyDescent="0.4">
      <c r="A390" s="9"/>
      <c r="B390" s="11"/>
      <c r="C390" s="11"/>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row>
    <row r="391" spans="1:45" x14ac:dyDescent="0.4">
      <c r="A391" s="9"/>
      <c r="B391" s="11"/>
      <c r="C391" s="11"/>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row>
    <row r="392" spans="1:45" x14ac:dyDescent="0.4">
      <c r="A392" s="9"/>
      <c r="B392" s="11"/>
      <c r="C392" s="11"/>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row>
    <row r="393" spans="1:45" x14ac:dyDescent="0.4">
      <c r="A393" s="9"/>
      <c r="B393" s="11"/>
      <c r="C393" s="11"/>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row>
    <row r="394" spans="1:45" x14ac:dyDescent="0.4">
      <c r="A394" s="9"/>
      <c r="B394" s="11"/>
      <c r="C394" s="11"/>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row>
    <row r="395" spans="1:45" x14ac:dyDescent="0.4">
      <c r="A395" s="9"/>
      <c r="B395" s="11"/>
      <c r="C395" s="11"/>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row>
    <row r="396" spans="1:45" x14ac:dyDescent="0.4">
      <c r="A396" s="9"/>
      <c r="B396" s="11"/>
      <c r="C396" s="11"/>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row>
    <row r="397" spans="1:45" x14ac:dyDescent="0.4">
      <c r="A397" s="9"/>
      <c r="B397" s="11"/>
      <c r="C397" s="11"/>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row>
    <row r="398" spans="1:45" x14ac:dyDescent="0.4">
      <c r="A398" s="9"/>
      <c r="B398" s="11"/>
      <c r="C398" s="11"/>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row>
    <row r="399" spans="1:45" x14ac:dyDescent="0.4">
      <c r="A399" s="9"/>
      <c r="B399" s="11"/>
      <c r="C399" s="11"/>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row>
    <row r="400" spans="1:45" x14ac:dyDescent="0.4">
      <c r="A400" s="9"/>
      <c r="B400" s="11"/>
      <c r="C400" s="11"/>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row>
    <row r="401" spans="1:45" x14ac:dyDescent="0.4">
      <c r="A401" s="9"/>
      <c r="B401" s="11"/>
      <c r="C401" s="11"/>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row>
    <row r="402" spans="1:45" x14ac:dyDescent="0.4">
      <c r="A402" s="9"/>
      <c r="B402" s="11"/>
      <c r="C402" s="11"/>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row>
    <row r="403" spans="1:45" x14ac:dyDescent="0.4">
      <c r="A403" s="9"/>
      <c r="B403" s="11"/>
      <c r="C403" s="11"/>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row>
    <row r="404" spans="1:45" x14ac:dyDescent="0.4">
      <c r="A404" s="9"/>
      <c r="B404" s="11"/>
      <c r="C404" s="11"/>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row>
    <row r="405" spans="1:45" x14ac:dyDescent="0.4">
      <c r="A405" s="9"/>
      <c r="B405" s="11"/>
      <c r="C405" s="11"/>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row>
    <row r="406" spans="1:45" x14ac:dyDescent="0.4">
      <c r="A406" s="9"/>
      <c r="B406" s="11"/>
      <c r="C406" s="11"/>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row>
    <row r="407" spans="1:45" x14ac:dyDescent="0.4">
      <c r="A407" s="9"/>
      <c r="B407" s="11"/>
      <c r="C407" s="11"/>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row>
    <row r="408" spans="1:45" x14ac:dyDescent="0.4">
      <c r="A408" s="9"/>
      <c r="B408" s="11"/>
      <c r="C408" s="11"/>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row>
    <row r="409" spans="1:45" x14ac:dyDescent="0.4">
      <c r="A409" s="9"/>
      <c r="B409" s="11"/>
      <c r="C409" s="11"/>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row>
    <row r="410" spans="1:45" x14ac:dyDescent="0.4">
      <c r="A410" s="9"/>
      <c r="B410" s="11"/>
      <c r="C410" s="11"/>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row>
    <row r="411" spans="1:45" x14ac:dyDescent="0.4">
      <c r="A411" s="9"/>
      <c r="B411" s="11"/>
      <c r="C411" s="11"/>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row>
    <row r="412" spans="1:45" x14ac:dyDescent="0.4">
      <c r="A412" s="9"/>
      <c r="B412" s="11"/>
      <c r="C412" s="11"/>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row>
    <row r="413" spans="1:45" x14ac:dyDescent="0.4">
      <c r="A413" s="9"/>
      <c r="B413" s="11"/>
      <c r="C413" s="11"/>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row>
    <row r="414" spans="1:45" x14ac:dyDescent="0.4">
      <c r="A414" s="9"/>
      <c r="B414" s="11"/>
      <c r="C414" s="11"/>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row>
    <row r="415" spans="1:45" x14ac:dyDescent="0.4">
      <c r="A415" s="9"/>
      <c r="B415" s="11"/>
      <c r="C415" s="11"/>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row>
    <row r="416" spans="1:45" x14ac:dyDescent="0.4">
      <c r="A416" s="9"/>
      <c r="B416" s="11"/>
      <c r="C416" s="11"/>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row>
    <row r="417" spans="1:45" x14ac:dyDescent="0.4">
      <c r="A417" s="9"/>
      <c r="B417" s="11"/>
      <c r="C417" s="11"/>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row>
    <row r="418" spans="1:45" x14ac:dyDescent="0.4">
      <c r="A418" s="9"/>
      <c r="B418" s="11"/>
      <c r="C418" s="11"/>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row>
    <row r="419" spans="1:45" x14ac:dyDescent="0.4">
      <c r="A419" s="9"/>
      <c r="B419" s="11"/>
      <c r="C419" s="11"/>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row>
    <row r="420" spans="1:45" x14ac:dyDescent="0.4">
      <c r="A420" s="9"/>
      <c r="B420" s="11"/>
      <c r="C420" s="11"/>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row>
    <row r="421" spans="1:45" x14ac:dyDescent="0.4">
      <c r="A421" s="9"/>
      <c r="B421" s="11"/>
      <c r="C421" s="11"/>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row>
    <row r="422" spans="1:45" x14ac:dyDescent="0.4">
      <c r="A422" s="9"/>
      <c r="B422" s="11"/>
      <c r="C422" s="11"/>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row>
    <row r="423" spans="1:45" x14ac:dyDescent="0.4">
      <c r="A423" s="9"/>
      <c r="B423" s="11"/>
      <c r="C423" s="11"/>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row>
    <row r="424" spans="1:45" x14ac:dyDescent="0.4">
      <c r="A424" s="9"/>
      <c r="B424" s="11"/>
      <c r="C424" s="11"/>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row>
    <row r="425" spans="1:45" x14ac:dyDescent="0.4">
      <c r="A425" s="9"/>
      <c r="B425" s="11"/>
      <c r="C425" s="11"/>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row>
    <row r="426" spans="1:45" x14ac:dyDescent="0.4">
      <c r="A426" s="9"/>
      <c r="B426" s="11"/>
      <c r="C426" s="11"/>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row>
    <row r="427" spans="1:45" x14ac:dyDescent="0.4">
      <c r="A427" s="9"/>
      <c r="B427" s="11"/>
      <c r="C427" s="11"/>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row>
    <row r="428" spans="1:45" x14ac:dyDescent="0.4">
      <c r="A428" s="9"/>
      <c r="B428" s="11"/>
      <c r="C428" s="11"/>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row>
    <row r="429" spans="1:45" x14ac:dyDescent="0.4">
      <c r="A429" s="9"/>
      <c r="B429" s="11"/>
      <c r="C429" s="11"/>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row>
    <row r="430" spans="1:45" x14ac:dyDescent="0.4">
      <c r="A430" s="9"/>
      <c r="B430" s="11"/>
      <c r="C430" s="11"/>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row>
    <row r="431" spans="1:45" x14ac:dyDescent="0.4">
      <c r="A431" s="9"/>
      <c r="B431" s="11"/>
      <c r="C431" s="11"/>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row>
    <row r="432" spans="1:45" x14ac:dyDescent="0.4">
      <c r="A432" s="9"/>
      <c r="B432" s="11"/>
      <c r="C432" s="11"/>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row>
    <row r="433" spans="1:45" x14ac:dyDescent="0.4">
      <c r="A433" s="9"/>
      <c r="B433" s="11"/>
      <c r="C433" s="11"/>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row>
    <row r="434" spans="1:45" x14ac:dyDescent="0.4">
      <c r="A434" s="9"/>
      <c r="B434" s="11"/>
      <c r="C434" s="11"/>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row>
    <row r="435" spans="1:45" x14ac:dyDescent="0.4">
      <c r="A435" s="9"/>
      <c r="B435" s="11"/>
      <c r="C435" s="11"/>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row>
    <row r="436" spans="1:45" x14ac:dyDescent="0.4">
      <c r="A436" s="9"/>
      <c r="B436" s="11"/>
      <c r="C436" s="11"/>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row>
    <row r="437" spans="1:45" x14ac:dyDescent="0.4">
      <c r="A437" s="9"/>
      <c r="B437" s="11"/>
      <c r="C437" s="11"/>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row>
    <row r="438" spans="1:45" x14ac:dyDescent="0.4">
      <c r="A438" s="9"/>
      <c r="B438" s="11"/>
      <c r="C438" s="11"/>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row>
    <row r="439" spans="1:45" x14ac:dyDescent="0.4">
      <c r="A439" s="9"/>
      <c r="B439" s="11"/>
      <c r="C439" s="11"/>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row>
    <row r="440" spans="1:45" x14ac:dyDescent="0.4">
      <c r="A440" s="9"/>
      <c r="B440" s="11"/>
      <c r="C440" s="11"/>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row>
    <row r="441" spans="1:45" x14ac:dyDescent="0.4">
      <c r="A441" s="9"/>
      <c r="B441" s="11"/>
      <c r="C441" s="11"/>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row>
    <row r="442" spans="1:45" x14ac:dyDescent="0.4">
      <c r="A442" s="9"/>
      <c r="B442" s="11"/>
      <c r="C442" s="11"/>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row>
    <row r="443" spans="1:45" x14ac:dyDescent="0.4">
      <c r="A443" s="9"/>
      <c r="B443" s="11"/>
      <c r="C443" s="11"/>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row>
    <row r="444" spans="1:45" x14ac:dyDescent="0.4">
      <c r="A444" s="9"/>
      <c r="B444" s="11"/>
      <c r="C444" s="11"/>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row>
    <row r="445" spans="1:45" x14ac:dyDescent="0.4">
      <c r="A445" s="9"/>
      <c r="B445" s="11"/>
      <c r="C445" s="11"/>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row>
    <row r="446" spans="1:45" x14ac:dyDescent="0.4">
      <c r="A446" s="9"/>
      <c r="B446" s="11"/>
      <c r="C446" s="11"/>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row>
  </sheetData>
  <sheetProtection algorithmName="SHA-512" hashValue="8Ynnt6683TP+VXafpxnwm0dTJSbnz/5fFhLJN/za4U7Vz3L6JohoOHYvUdu4lCPRXuNELQgC0+HrrQw1aFNqbQ==" saltValue="a0udokaO3RhnzmpobZ3Sag==" spinCount="100000" sheet="1" objects="1" scenarios="1" selectLockedCells="1"/>
  <mergeCells count="3">
    <mergeCell ref="A1:C1"/>
    <mergeCell ref="A2:C2"/>
    <mergeCell ref="E1:E2"/>
  </mergeCells>
  <dataValidations count="2">
    <dataValidation type="decimal" operator="greaterThan" allowBlank="1" showInputMessage="1" showErrorMessage="1" errorTitle="Chyba" error="Položka Príjmy musí byť celé alebo desatinné číslo." sqref="B8:B13" xr:uid="{00000000-0002-0000-0200-000000000000}">
      <formula1>0</formula1>
    </dataValidation>
    <dataValidation type="decimal" operator="greaterThan" allowBlank="1" showInputMessage="1" showErrorMessage="1" errorTitle="Chyba" error="Položka Príjmy musí byť celé alebo desatinné číslo._x000a_" sqref="B4:B6" xr:uid="{00000000-0002-0000-0200-000001000000}">
      <formula1>0</formula1>
    </dataValidation>
  </dataValidations>
  <hyperlinks>
    <hyperlink ref="E1" location="Sadzobník!A1" display="Sadzobník"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96"/>
  <sheetViews>
    <sheetView workbookViewId="0">
      <pane ySplit="3" topLeftCell="A4" activePane="bottomLeft" state="frozen"/>
      <selection pane="bottomLeft" activeCell="B5" sqref="B5"/>
    </sheetView>
  </sheetViews>
  <sheetFormatPr defaultColWidth="9.109375" defaultRowHeight="16.8" x14ac:dyDescent="0.4"/>
  <cols>
    <col min="1" max="1" width="40.44140625" style="10" customWidth="1"/>
    <col min="2" max="5" width="16.6640625" style="12" customWidth="1"/>
    <col min="6" max="6" width="16.6640625" style="21" customWidth="1"/>
    <col min="7" max="7" width="9.109375" style="10"/>
    <col min="8" max="8" width="12.6640625" style="10" bestFit="1" customWidth="1"/>
    <col min="9" max="16384" width="9.109375" style="10"/>
  </cols>
  <sheetData>
    <row r="1" spans="1:23" x14ac:dyDescent="0.4">
      <c r="A1" s="253" t="s">
        <v>92</v>
      </c>
      <c r="B1" s="254"/>
      <c r="C1" s="255"/>
      <c r="D1" s="231"/>
      <c r="E1" s="231"/>
      <c r="F1" s="231"/>
      <c r="G1" s="119"/>
      <c r="H1" s="259" t="s">
        <v>93</v>
      </c>
      <c r="I1" s="9"/>
      <c r="J1" s="9"/>
      <c r="K1" s="9"/>
      <c r="L1" s="9"/>
      <c r="M1" s="9"/>
      <c r="N1" s="9"/>
      <c r="O1" s="9"/>
      <c r="P1" s="9"/>
      <c r="Q1" s="9"/>
      <c r="R1" s="9"/>
      <c r="S1" s="9"/>
      <c r="T1" s="9"/>
      <c r="U1" s="9"/>
      <c r="V1" s="9"/>
      <c r="W1" s="9"/>
    </row>
    <row r="2" spans="1:23" ht="17.399999999999999" thickBot="1" x14ac:dyDescent="0.45">
      <c r="A2" s="270" t="s">
        <v>95</v>
      </c>
      <c r="B2" s="271"/>
      <c r="C2" s="271"/>
      <c r="D2" s="232"/>
      <c r="E2" s="232"/>
      <c r="F2" s="272"/>
      <c r="G2" s="119"/>
      <c r="H2" s="260"/>
      <c r="I2" s="9"/>
      <c r="J2" s="9"/>
      <c r="K2" s="9"/>
      <c r="L2" s="9"/>
      <c r="M2" s="9"/>
      <c r="N2" s="9"/>
      <c r="O2" s="9"/>
      <c r="P2" s="9"/>
      <c r="Q2" s="9"/>
      <c r="R2" s="9"/>
      <c r="S2" s="9"/>
      <c r="T2" s="9"/>
      <c r="U2" s="9"/>
      <c r="V2" s="9"/>
      <c r="W2" s="9"/>
    </row>
    <row r="3" spans="1:23" s="18" customFormat="1" ht="30.6" thickBot="1" x14ac:dyDescent="0.35">
      <c r="A3" s="120" t="s">
        <v>10</v>
      </c>
      <c r="B3" s="121" t="s">
        <v>11</v>
      </c>
      <c r="C3" s="121" t="s">
        <v>12</v>
      </c>
      <c r="D3" s="121" t="s">
        <v>13</v>
      </c>
      <c r="E3" s="25" t="s">
        <v>14</v>
      </c>
      <c r="F3" s="74" t="s">
        <v>15</v>
      </c>
      <c r="G3" s="17"/>
      <c r="H3" s="17"/>
      <c r="I3" s="17"/>
      <c r="J3" s="17"/>
      <c r="K3" s="17"/>
      <c r="L3" s="17"/>
      <c r="M3" s="17"/>
      <c r="N3" s="17"/>
      <c r="O3" s="17"/>
      <c r="P3" s="17"/>
      <c r="Q3" s="17"/>
      <c r="R3" s="17"/>
      <c r="S3" s="17"/>
      <c r="T3" s="17"/>
      <c r="U3" s="17"/>
      <c r="V3" s="17"/>
      <c r="W3" s="17"/>
    </row>
    <row r="4" spans="1:23" s="18" customFormat="1" ht="17.399999999999999" thickBot="1" x14ac:dyDescent="0.35">
      <c r="A4" s="58"/>
      <c r="B4" s="264" t="s">
        <v>84</v>
      </c>
      <c r="C4" s="265"/>
      <c r="D4" s="265"/>
      <c r="E4" s="265"/>
      <c r="F4" s="266"/>
      <c r="G4" s="17"/>
      <c r="H4" s="17"/>
      <c r="I4" s="17"/>
      <c r="J4" s="17"/>
      <c r="K4" s="17"/>
      <c r="L4" s="17"/>
      <c r="M4" s="17"/>
      <c r="N4" s="17"/>
      <c r="O4" s="17"/>
      <c r="P4" s="17"/>
      <c r="Q4" s="17"/>
      <c r="R4" s="17"/>
      <c r="S4" s="17"/>
      <c r="T4" s="17"/>
      <c r="U4" s="17"/>
      <c r="V4" s="17"/>
      <c r="W4" s="17"/>
    </row>
    <row r="5" spans="1:23" ht="18" customHeight="1" x14ac:dyDescent="0.4">
      <c r="A5" s="55" t="s">
        <v>16</v>
      </c>
      <c r="B5" s="59"/>
      <c r="C5" s="30"/>
      <c r="D5" s="47"/>
      <c r="E5" s="30"/>
      <c r="F5" s="104" t="str">
        <f>IF(B5&lt;&gt;"",IF((B5&lt;20001),49.946,CHYBA),"")</f>
        <v/>
      </c>
      <c r="G5" s="9"/>
      <c r="H5" s="9"/>
      <c r="I5" s="9"/>
      <c r="J5" s="9"/>
      <c r="K5" s="9"/>
      <c r="L5" s="9"/>
      <c r="M5" s="9"/>
      <c r="N5" s="9"/>
      <c r="O5" s="9"/>
      <c r="P5" s="9"/>
      <c r="Q5" s="9"/>
      <c r="R5" s="9"/>
      <c r="S5" s="9"/>
      <c r="T5" s="9"/>
      <c r="U5" s="9"/>
      <c r="V5" s="9"/>
      <c r="W5" s="9"/>
    </row>
    <row r="6" spans="1:23" ht="18" customHeight="1" x14ac:dyDescent="0.4">
      <c r="A6" s="28" t="s">
        <v>17</v>
      </c>
      <c r="B6" s="63"/>
      <c r="C6" s="32"/>
      <c r="D6" s="31"/>
      <c r="E6" s="32"/>
      <c r="F6" s="105" t="str">
        <f>IF(B6&lt;&gt;"",IF((B6&lt;40001),93.6598,CHYBA),"")</f>
        <v/>
      </c>
      <c r="G6" s="9"/>
      <c r="H6" s="9"/>
      <c r="I6" s="9"/>
      <c r="J6" s="9"/>
      <c r="K6" s="9"/>
      <c r="L6" s="9"/>
      <c r="M6" s="9"/>
      <c r="N6" s="9"/>
      <c r="O6" s="9"/>
      <c r="P6" s="9"/>
      <c r="Q6" s="9"/>
      <c r="R6" s="9"/>
      <c r="S6" s="9"/>
      <c r="T6" s="9"/>
      <c r="U6" s="9"/>
      <c r="V6" s="9"/>
      <c r="W6" s="9"/>
    </row>
    <row r="7" spans="1:23" ht="18" customHeight="1" x14ac:dyDescent="0.4">
      <c r="A7" s="261" t="s">
        <v>18</v>
      </c>
      <c r="B7" s="262"/>
      <c r="C7" s="262"/>
      <c r="D7" s="262"/>
      <c r="E7" s="262"/>
      <c r="F7" s="263"/>
      <c r="G7" s="9"/>
      <c r="H7" s="9"/>
      <c r="I7" s="9"/>
      <c r="J7" s="9"/>
      <c r="K7" s="9"/>
      <c r="L7" s="9"/>
      <c r="M7" s="9"/>
      <c r="N7" s="9"/>
      <c r="O7" s="9"/>
      <c r="P7" s="9"/>
      <c r="Q7" s="9"/>
      <c r="R7" s="9"/>
      <c r="S7" s="9"/>
      <c r="T7" s="9"/>
      <c r="U7" s="9"/>
      <c r="V7" s="9"/>
      <c r="W7" s="9"/>
    </row>
    <row r="8" spans="1:23" ht="18" customHeight="1" x14ac:dyDescent="0.4">
      <c r="A8" s="34" t="s">
        <v>19</v>
      </c>
      <c r="B8" s="64"/>
      <c r="C8" s="4"/>
      <c r="D8" s="37"/>
      <c r="E8" s="38"/>
      <c r="F8" s="54" t="str">
        <f>IF(C8&lt;&gt;"",C8*0.12,"")</f>
        <v/>
      </c>
      <c r="G8" s="9"/>
      <c r="H8" s="9"/>
      <c r="I8" s="9"/>
      <c r="J8" s="9"/>
      <c r="K8" s="9"/>
      <c r="L8" s="9"/>
      <c r="M8" s="9"/>
      <c r="N8" s="9"/>
      <c r="O8" s="9"/>
      <c r="P8" s="9"/>
      <c r="Q8" s="9"/>
      <c r="R8" s="9"/>
      <c r="S8" s="9"/>
      <c r="T8" s="9"/>
      <c r="U8" s="9"/>
      <c r="V8" s="9"/>
      <c r="W8" s="9"/>
    </row>
    <row r="9" spans="1:23" ht="32.1" customHeight="1" x14ac:dyDescent="0.4">
      <c r="A9" s="35" t="s">
        <v>20</v>
      </c>
      <c r="B9" s="65"/>
      <c r="C9" s="45"/>
      <c r="D9" s="5"/>
      <c r="E9" s="5"/>
      <c r="F9" s="53" t="str">
        <f>IF(OR(cena_predplatneho&lt;&gt;"",pocet_predplatitelov&lt;&gt;""),MAX(pocet_predplatitelov*0.5884,cena_predplatneho*0.12),"")</f>
        <v/>
      </c>
      <c r="G9" s="9"/>
      <c r="H9" s="9"/>
      <c r="I9" s="9"/>
      <c r="J9" s="9"/>
      <c r="K9" s="9"/>
      <c r="L9" s="9"/>
      <c r="M9" s="9"/>
      <c r="N9" s="9"/>
      <c r="O9" s="9"/>
      <c r="P9" s="9"/>
      <c r="Q9" s="9"/>
      <c r="R9" s="9"/>
      <c r="S9" s="9"/>
      <c r="T9" s="9"/>
      <c r="U9" s="9"/>
      <c r="V9" s="9"/>
      <c r="W9" s="9"/>
    </row>
    <row r="10" spans="1:23" ht="32.1" customHeight="1" thickBot="1" x14ac:dyDescent="0.45">
      <c r="A10" s="36" t="s">
        <v>21</v>
      </c>
      <c r="B10" s="66"/>
      <c r="C10" s="6"/>
      <c r="D10" s="41"/>
      <c r="E10" s="68"/>
      <c r="F10" s="52" t="str">
        <f>IF(OR(C10&lt;&gt;"",B10&lt;&gt;""),MAX(B10*0.0025,C10*0.14),"")</f>
        <v/>
      </c>
      <c r="G10" s="9"/>
      <c r="H10" s="9"/>
      <c r="I10" s="9"/>
      <c r="J10" s="9"/>
      <c r="K10" s="9"/>
      <c r="L10" s="9"/>
      <c r="M10" s="9"/>
      <c r="N10" s="9"/>
      <c r="O10" s="9"/>
      <c r="P10" s="9"/>
      <c r="Q10" s="9"/>
      <c r="R10" s="9"/>
      <c r="S10" s="9"/>
      <c r="T10" s="9"/>
      <c r="U10" s="9"/>
      <c r="V10" s="9"/>
      <c r="W10" s="9"/>
    </row>
    <row r="11" spans="1:23" s="18" customFormat="1" ht="17.399999999999999" thickBot="1" x14ac:dyDescent="0.35">
      <c r="A11" s="57"/>
      <c r="B11" s="267" t="s">
        <v>85</v>
      </c>
      <c r="C11" s="268"/>
      <c r="D11" s="268"/>
      <c r="E11" s="268"/>
      <c r="F11" s="269"/>
      <c r="G11" s="17"/>
      <c r="H11" s="17"/>
      <c r="I11" s="17"/>
      <c r="J11" s="17"/>
      <c r="K11" s="17"/>
      <c r="L11" s="17"/>
      <c r="M11" s="17"/>
      <c r="N11" s="17"/>
      <c r="O11" s="17"/>
      <c r="P11" s="17"/>
      <c r="Q11" s="17"/>
      <c r="R11" s="17"/>
      <c r="S11" s="17"/>
      <c r="T11" s="17"/>
      <c r="U11" s="17"/>
      <c r="V11" s="17"/>
      <c r="W11" s="17"/>
    </row>
    <row r="12" spans="1:23" ht="18" customHeight="1" x14ac:dyDescent="0.4">
      <c r="A12" s="56" t="s">
        <v>86</v>
      </c>
      <c r="B12" s="67"/>
      <c r="C12" s="30"/>
      <c r="D12" s="30"/>
      <c r="E12" s="29"/>
      <c r="F12" s="50" t="str">
        <f>IF(B12&lt;&gt;"",IF((B12&lt;20001),24.973,CHYBA),"")</f>
        <v/>
      </c>
      <c r="G12" s="9"/>
      <c r="H12" s="9"/>
      <c r="I12" s="9"/>
      <c r="J12" s="9"/>
      <c r="K12" s="9"/>
      <c r="L12" s="9"/>
      <c r="M12" s="9"/>
      <c r="N12" s="9"/>
      <c r="O12" s="9"/>
      <c r="P12" s="9"/>
      <c r="Q12" s="9"/>
      <c r="R12" s="9"/>
      <c r="S12" s="9"/>
      <c r="T12" s="9"/>
      <c r="U12" s="9"/>
      <c r="V12" s="9"/>
      <c r="W12" s="9"/>
    </row>
    <row r="13" spans="1:23" ht="18" customHeight="1" x14ac:dyDescent="0.4">
      <c r="A13" s="48" t="s">
        <v>253</v>
      </c>
      <c r="B13" s="7"/>
      <c r="C13" s="32"/>
      <c r="D13" s="32"/>
      <c r="E13" s="32"/>
      <c r="F13" s="51" t="str">
        <f>IF(B13&lt;&gt;"",IF(B13&lt;40001,46.8188,CHYBA),"")</f>
        <v/>
      </c>
      <c r="G13" s="9"/>
      <c r="H13" s="9"/>
      <c r="I13" s="9"/>
      <c r="J13" s="9"/>
      <c r="K13" s="9"/>
      <c r="L13" s="9"/>
      <c r="M13" s="9"/>
      <c r="N13" s="9"/>
      <c r="O13" s="9"/>
      <c r="P13" s="9"/>
      <c r="Q13" s="9"/>
      <c r="R13" s="9"/>
      <c r="S13" s="9"/>
      <c r="T13" s="9"/>
      <c r="U13" s="9"/>
      <c r="V13" s="9"/>
      <c r="W13" s="9"/>
    </row>
    <row r="14" spans="1:23" ht="18" customHeight="1" x14ac:dyDescent="0.4">
      <c r="A14" s="261" t="s">
        <v>87</v>
      </c>
      <c r="B14" s="262"/>
      <c r="C14" s="262"/>
      <c r="D14" s="262"/>
      <c r="E14" s="262"/>
      <c r="F14" s="263"/>
      <c r="G14" s="9"/>
      <c r="H14" s="9"/>
      <c r="I14" s="9"/>
      <c r="J14" s="9"/>
      <c r="K14" s="9"/>
      <c r="L14" s="9"/>
      <c r="M14" s="9"/>
      <c r="N14" s="9"/>
      <c r="O14" s="9"/>
      <c r="P14" s="9"/>
      <c r="Q14" s="9"/>
      <c r="R14" s="9"/>
      <c r="S14" s="9"/>
      <c r="T14" s="9"/>
      <c r="U14" s="9"/>
      <c r="V14" s="9"/>
      <c r="W14" s="9"/>
    </row>
    <row r="15" spans="1:23" ht="32.1" customHeight="1" x14ac:dyDescent="0.4">
      <c r="A15" s="34" t="s">
        <v>23</v>
      </c>
      <c r="B15" s="64"/>
      <c r="C15" s="4"/>
      <c r="D15" s="38"/>
      <c r="E15" s="38"/>
      <c r="F15" s="54" t="str">
        <f>IF(C15&lt;&gt;"",C15*0.06,"")</f>
        <v/>
      </c>
      <c r="G15" s="9"/>
      <c r="H15" s="9"/>
      <c r="I15" s="9"/>
      <c r="J15" s="9"/>
      <c r="K15" s="9"/>
      <c r="L15" s="9"/>
      <c r="M15" s="9"/>
      <c r="N15" s="9"/>
      <c r="O15" s="9"/>
      <c r="P15" s="9"/>
      <c r="Q15" s="9"/>
      <c r="R15" s="9"/>
      <c r="S15" s="9"/>
      <c r="T15" s="9"/>
      <c r="U15" s="9"/>
      <c r="V15" s="9"/>
      <c r="W15" s="9"/>
    </row>
    <row r="16" spans="1:23" ht="45" customHeight="1" x14ac:dyDescent="0.4">
      <c r="A16" s="35" t="s">
        <v>22</v>
      </c>
      <c r="B16" s="65"/>
      <c r="C16" s="45"/>
      <c r="D16" s="5"/>
      <c r="E16" s="5"/>
      <c r="F16" s="53" t="str">
        <f>IF(OR(E16&lt;&gt;"",D16&lt;&gt;""),MAX(D16*0.2652,E16*0.06),"")</f>
        <v/>
      </c>
      <c r="G16" s="9"/>
      <c r="H16" s="9"/>
      <c r="I16" s="9"/>
      <c r="J16" s="9"/>
      <c r="K16" s="9"/>
      <c r="L16" s="9"/>
      <c r="M16" s="9"/>
      <c r="N16" s="9"/>
      <c r="O16" s="9"/>
      <c r="P16" s="9"/>
      <c r="Q16" s="9"/>
      <c r="R16" s="9"/>
      <c r="S16" s="9"/>
      <c r="T16" s="9"/>
      <c r="U16" s="9"/>
      <c r="V16" s="9"/>
      <c r="W16" s="9"/>
    </row>
    <row r="17" spans="1:28" ht="45" customHeight="1" x14ac:dyDescent="0.4">
      <c r="A17" s="42" t="s">
        <v>32</v>
      </c>
      <c r="B17" s="5"/>
      <c r="C17" s="5"/>
      <c r="D17" s="45"/>
      <c r="E17" s="45"/>
      <c r="F17" s="53" t="str">
        <f>IF(OR(C17&lt;&gt;"",B17&lt;&gt;""),MAX(B17*0.0028,C17*0.065),"")</f>
        <v/>
      </c>
      <c r="G17" s="9"/>
      <c r="H17" s="9"/>
      <c r="I17" s="9"/>
      <c r="J17" s="9"/>
      <c r="K17" s="9"/>
      <c r="L17" s="9"/>
      <c r="M17" s="9"/>
      <c r="N17" s="9"/>
      <c r="O17" s="9"/>
      <c r="P17" s="9"/>
      <c r="Q17" s="9"/>
      <c r="R17" s="9"/>
      <c r="S17" s="9"/>
      <c r="T17" s="9"/>
      <c r="U17" s="9"/>
      <c r="V17" s="9"/>
      <c r="W17" s="9"/>
    </row>
    <row r="18" spans="1:28" ht="32.1" customHeight="1" x14ac:dyDescent="0.4">
      <c r="A18" s="35" t="s">
        <v>33</v>
      </c>
      <c r="B18" s="65"/>
      <c r="C18" s="5"/>
      <c r="D18" s="45"/>
      <c r="E18" s="43"/>
      <c r="F18" s="44" t="str">
        <f>IF(C18&lt;&gt;"",C18*0.025,"")</f>
        <v/>
      </c>
      <c r="G18" s="9"/>
      <c r="H18" s="9"/>
      <c r="I18" s="9"/>
      <c r="J18" s="9"/>
      <c r="K18" s="9"/>
      <c r="L18" s="9"/>
      <c r="M18" s="9"/>
      <c r="N18" s="9"/>
      <c r="O18" s="9"/>
      <c r="P18" s="9"/>
      <c r="Q18" s="9"/>
      <c r="R18" s="9"/>
      <c r="S18" s="9"/>
      <c r="T18" s="9"/>
      <c r="U18" s="9"/>
      <c r="V18" s="9"/>
      <c r="W18" s="9"/>
    </row>
    <row r="19" spans="1:28" ht="45" customHeight="1" x14ac:dyDescent="0.4">
      <c r="A19" s="35" t="s">
        <v>34</v>
      </c>
      <c r="B19" s="65"/>
      <c r="C19" s="45"/>
      <c r="D19" s="5"/>
      <c r="E19" s="16"/>
      <c r="F19" s="44" t="str">
        <f>IF(OR(E19&lt;&gt;"",D19&lt;&gt;""),MAX(D19*0.0911,E19*0.025,),"")</f>
        <v/>
      </c>
      <c r="G19" s="9"/>
      <c r="H19" s="9"/>
      <c r="I19" s="9"/>
      <c r="J19" s="9"/>
      <c r="K19" s="9"/>
      <c r="L19" s="9"/>
      <c r="M19" s="9"/>
      <c r="N19" s="9"/>
      <c r="O19" s="9"/>
      <c r="P19" s="9"/>
      <c r="Q19" s="9"/>
      <c r="R19" s="9"/>
      <c r="S19" s="9"/>
      <c r="T19" s="9"/>
      <c r="U19" s="9"/>
      <c r="V19" s="9"/>
      <c r="W19" s="9"/>
    </row>
    <row r="20" spans="1:28" ht="45" customHeight="1" x14ac:dyDescent="0.4">
      <c r="A20" s="35" t="s">
        <v>35</v>
      </c>
      <c r="B20" s="5"/>
      <c r="C20" s="5"/>
      <c r="D20" s="45"/>
      <c r="E20" s="43"/>
      <c r="F20" s="44" t="str">
        <f>IF(OR(C20&lt;&gt;"",B20&lt;&gt;""),MAX(B20*0.0012,C20*0.03),"")</f>
        <v/>
      </c>
      <c r="G20" s="9"/>
      <c r="H20" s="9"/>
      <c r="I20" s="9"/>
      <c r="J20" s="9"/>
      <c r="K20" s="9"/>
      <c r="L20" s="9"/>
      <c r="M20" s="9"/>
      <c r="N20" s="9"/>
      <c r="O20" s="9"/>
      <c r="P20" s="9"/>
      <c r="Q20" s="9"/>
      <c r="R20" s="9"/>
      <c r="S20" s="9"/>
      <c r="T20" s="9"/>
      <c r="U20" s="9"/>
      <c r="V20" s="9"/>
      <c r="W20" s="9"/>
    </row>
    <row r="21" spans="1:28" ht="61.2" thickBot="1" x14ac:dyDescent="0.45">
      <c r="A21" s="60" t="s">
        <v>36</v>
      </c>
      <c r="B21" s="8"/>
      <c r="C21" s="6"/>
      <c r="D21" s="68"/>
      <c r="E21" s="41"/>
      <c r="F21" s="40" t="str">
        <f>IF(OR(C21&lt;&gt;"",B21&lt;&gt;""),MAX(B21*0.0002,C21*0.0002),"")</f>
        <v/>
      </c>
      <c r="G21" s="9"/>
      <c r="H21" s="9"/>
      <c r="I21" s="9"/>
      <c r="J21" s="9"/>
      <c r="K21" s="9"/>
      <c r="L21" s="9"/>
      <c r="M21" s="9"/>
      <c r="N21" s="9"/>
      <c r="O21" s="9"/>
      <c r="P21" s="9"/>
      <c r="Q21" s="9"/>
      <c r="R21" s="9"/>
      <c r="S21" s="9"/>
      <c r="T21" s="9"/>
      <c r="U21" s="9"/>
      <c r="V21" s="9"/>
      <c r="W21" s="9"/>
    </row>
    <row r="22" spans="1:28" x14ac:dyDescent="0.4">
      <c r="A22" s="9"/>
      <c r="B22" s="11"/>
      <c r="C22" s="11"/>
      <c r="D22" s="11"/>
      <c r="E22" s="11"/>
      <c r="F22" s="19"/>
      <c r="G22" s="9"/>
      <c r="H22" s="9"/>
      <c r="I22" s="9"/>
      <c r="J22" s="9"/>
      <c r="K22" s="9"/>
      <c r="L22" s="9"/>
      <c r="M22" s="9"/>
      <c r="N22" s="9"/>
      <c r="O22" s="9"/>
      <c r="P22" s="9"/>
      <c r="Q22" s="9"/>
      <c r="R22" s="9"/>
      <c r="S22" s="9"/>
      <c r="T22" s="9"/>
      <c r="U22" s="9"/>
      <c r="V22" s="9"/>
      <c r="W22" s="9"/>
      <c r="X22" s="9"/>
      <c r="Y22" s="9"/>
      <c r="Z22" s="9"/>
      <c r="AA22" s="9"/>
      <c r="AB22" s="9"/>
    </row>
    <row r="23" spans="1:28" x14ac:dyDescent="0.4">
      <c r="A23" s="9"/>
      <c r="B23" s="11"/>
      <c r="C23" s="11"/>
      <c r="D23" s="11"/>
      <c r="E23" s="11"/>
      <c r="F23" s="19"/>
      <c r="G23" s="9"/>
      <c r="H23" s="9"/>
      <c r="I23" s="9"/>
      <c r="J23" s="9"/>
      <c r="K23" s="9"/>
      <c r="L23" s="9"/>
      <c r="M23" s="9"/>
      <c r="N23" s="9"/>
      <c r="O23" s="9"/>
      <c r="P23" s="9"/>
      <c r="Q23" s="9"/>
      <c r="R23" s="9"/>
      <c r="S23" s="9"/>
      <c r="T23" s="9"/>
      <c r="U23" s="9"/>
      <c r="V23" s="9"/>
      <c r="W23" s="9"/>
      <c r="X23" s="9"/>
      <c r="Y23" s="9"/>
      <c r="Z23" s="9"/>
      <c r="AA23" s="9"/>
      <c r="AB23" s="9"/>
    </row>
    <row r="24" spans="1:28" x14ac:dyDescent="0.4">
      <c r="A24" s="9"/>
      <c r="B24" s="11"/>
      <c r="C24" s="11"/>
      <c r="D24" s="11"/>
      <c r="E24" s="11"/>
      <c r="F24" s="19"/>
      <c r="G24" s="9"/>
      <c r="H24" s="9"/>
      <c r="I24" s="9"/>
      <c r="J24" s="9"/>
      <c r="K24" s="9"/>
      <c r="L24" s="9"/>
      <c r="M24" s="9"/>
      <c r="N24" s="9"/>
      <c r="O24" s="9"/>
      <c r="P24" s="9"/>
      <c r="Q24" s="9"/>
      <c r="R24" s="9"/>
      <c r="S24" s="9"/>
      <c r="T24" s="9"/>
      <c r="U24" s="9"/>
      <c r="V24" s="9"/>
      <c r="W24" s="9"/>
      <c r="X24" s="9"/>
      <c r="Y24" s="9"/>
      <c r="Z24" s="9"/>
      <c r="AA24" s="9"/>
      <c r="AB24" s="9"/>
    </row>
    <row r="25" spans="1:28" x14ac:dyDescent="0.4">
      <c r="A25" s="9"/>
      <c r="B25" s="11"/>
      <c r="C25" s="11"/>
      <c r="D25" s="11"/>
      <c r="E25" s="11"/>
      <c r="F25" s="20"/>
      <c r="G25" s="9"/>
      <c r="H25" s="9"/>
      <c r="I25" s="9"/>
      <c r="J25" s="9"/>
      <c r="K25" s="9"/>
      <c r="L25" s="9"/>
      <c r="M25" s="9"/>
      <c r="N25" s="9"/>
      <c r="O25" s="9"/>
      <c r="P25" s="9"/>
      <c r="Q25" s="9"/>
      <c r="R25" s="9"/>
      <c r="S25" s="9"/>
      <c r="T25" s="9"/>
      <c r="U25" s="9"/>
      <c r="V25" s="9"/>
      <c r="W25" s="9"/>
      <c r="X25" s="9"/>
      <c r="Y25" s="9"/>
      <c r="Z25" s="9"/>
      <c r="AA25" s="9"/>
      <c r="AB25" s="9"/>
    </row>
    <row r="26" spans="1:28" x14ac:dyDescent="0.4">
      <c r="A26" s="9"/>
      <c r="B26" s="11"/>
      <c r="C26" s="11"/>
      <c r="D26" s="11"/>
      <c r="E26" s="11"/>
      <c r="F26" s="19"/>
      <c r="G26" s="9"/>
      <c r="H26" s="9"/>
      <c r="I26" s="9"/>
      <c r="J26" s="9"/>
      <c r="K26" s="9"/>
      <c r="L26" s="9"/>
      <c r="M26" s="9"/>
      <c r="N26" s="9"/>
      <c r="O26" s="9"/>
      <c r="P26" s="9"/>
      <c r="Q26" s="9"/>
      <c r="R26" s="9"/>
      <c r="S26" s="9"/>
      <c r="T26" s="9"/>
      <c r="U26" s="9"/>
      <c r="V26" s="9"/>
      <c r="W26" s="9"/>
      <c r="X26" s="9"/>
      <c r="Y26" s="9"/>
      <c r="Z26" s="9"/>
      <c r="AA26" s="9"/>
      <c r="AB26" s="9"/>
    </row>
    <row r="27" spans="1:28" x14ac:dyDescent="0.4">
      <c r="A27" s="9"/>
      <c r="B27" s="11"/>
      <c r="C27" s="11"/>
      <c r="D27" s="11"/>
      <c r="E27" s="11"/>
      <c r="F27" s="20"/>
      <c r="G27" s="9"/>
      <c r="H27" s="9"/>
      <c r="I27" s="9"/>
      <c r="J27" s="9"/>
      <c r="K27" s="9"/>
      <c r="L27" s="9"/>
      <c r="M27" s="9"/>
      <c r="N27" s="9"/>
      <c r="O27" s="9"/>
      <c r="P27" s="9"/>
      <c r="Q27" s="9"/>
      <c r="R27" s="9"/>
      <c r="S27" s="9"/>
      <c r="T27" s="9"/>
      <c r="U27" s="9"/>
      <c r="V27" s="9"/>
      <c r="W27" s="9"/>
      <c r="X27" s="9"/>
      <c r="Y27" s="9"/>
      <c r="Z27" s="9"/>
      <c r="AA27" s="9"/>
      <c r="AB27" s="9"/>
    </row>
    <row r="28" spans="1:28" x14ac:dyDescent="0.4">
      <c r="A28" s="9"/>
      <c r="B28" s="11"/>
      <c r="C28" s="11"/>
      <c r="D28" s="11"/>
      <c r="E28" s="11"/>
      <c r="F28" s="19"/>
      <c r="G28" s="9"/>
      <c r="H28" s="9"/>
      <c r="I28" s="9"/>
      <c r="J28" s="9"/>
      <c r="K28" s="9"/>
      <c r="L28" s="9"/>
      <c r="M28" s="9"/>
      <c r="N28" s="9"/>
      <c r="O28" s="9"/>
      <c r="P28" s="9"/>
      <c r="Q28" s="9"/>
      <c r="R28" s="9"/>
      <c r="S28" s="9"/>
      <c r="T28" s="9"/>
      <c r="U28" s="9"/>
      <c r="V28" s="9"/>
      <c r="W28" s="9"/>
      <c r="X28" s="9"/>
      <c r="Y28" s="9"/>
      <c r="Z28" s="9"/>
      <c r="AA28" s="9"/>
      <c r="AB28" s="9"/>
    </row>
    <row r="29" spans="1:28" x14ac:dyDescent="0.4">
      <c r="A29" s="9"/>
      <c r="B29" s="11"/>
      <c r="C29" s="11"/>
      <c r="D29" s="11"/>
      <c r="E29" s="11"/>
      <c r="F29" s="20"/>
      <c r="G29" s="9"/>
      <c r="H29" s="9"/>
      <c r="I29" s="9"/>
      <c r="J29" s="9"/>
      <c r="K29" s="9"/>
      <c r="L29" s="9"/>
      <c r="M29" s="9"/>
      <c r="N29" s="9"/>
      <c r="O29" s="9"/>
      <c r="P29" s="9"/>
      <c r="Q29" s="9"/>
      <c r="R29" s="9"/>
      <c r="S29" s="9"/>
      <c r="T29" s="9"/>
      <c r="U29" s="9"/>
      <c r="V29" s="9"/>
      <c r="W29" s="9"/>
      <c r="X29" s="9"/>
      <c r="Y29" s="9"/>
      <c r="Z29" s="9"/>
      <c r="AA29" s="9"/>
      <c r="AB29" s="9"/>
    </row>
    <row r="30" spans="1:28" x14ac:dyDescent="0.4">
      <c r="A30" s="9"/>
      <c r="B30" s="11"/>
      <c r="C30" s="11"/>
      <c r="D30" s="11"/>
      <c r="E30" s="11"/>
      <c r="F30" s="20"/>
      <c r="G30" s="9"/>
      <c r="H30" s="9"/>
      <c r="I30" s="9"/>
      <c r="J30" s="9"/>
      <c r="K30" s="9"/>
      <c r="L30" s="9"/>
      <c r="M30" s="9"/>
      <c r="N30" s="9"/>
      <c r="O30" s="9"/>
      <c r="P30" s="9"/>
      <c r="Q30" s="9"/>
      <c r="R30" s="9"/>
      <c r="S30" s="9"/>
      <c r="T30" s="9"/>
      <c r="U30" s="9"/>
      <c r="V30" s="9"/>
      <c r="W30" s="9"/>
      <c r="X30" s="9"/>
      <c r="Y30" s="9"/>
      <c r="Z30" s="9"/>
      <c r="AA30" s="9"/>
      <c r="AB30" s="9"/>
    </row>
    <row r="31" spans="1:28" x14ac:dyDescent="0.4">
      <c r="A31" s="9"/>
      <c r="B31" s="11"/>
      <c r="C31" s="11"/>
      <c r="D31" s="11"/>
      <c r="E31" s="11"/>
      <c r="F31" s="20"/>
      <c r="G31" s="9"/>
      <c r="H31" s="9"/>
      <c r="I31" s="9"/>
      <c r="J31" s="9"/>
      <c r="K31" s="9"/>
      <c r="L31" s="9"/>
      <c r="M31" s="9"/>
      <c r="N31" s="9"/>
      <c r="O31" s="9"/>
      <c r="P31" s="9"/>
      <c r="Q31" s="9"/>
      <c r="R31" s="9"/>
      <c r="S31" s="9"/>
      <c r="T31" s="9"/>
      <c r="U31" s="9"/>
      <c r="V31" s="9"/>
      <c r="W31" s="9"/>
      <c r="X31" s="9"/>
      <c r="Y31" s="9"/>
      <c r="Z31" s="9"/>
      <c r="AA31" s="9"/>
      <c r="AB31" s="9"/>
    </row>
    <row r="32" spans="1:28" x14ac:dyDescent="0.4">
      <c r="A32" s="9"/>
      <c r="B32" s="11"/>
      <c r="C32" s="11"/>
      <c r="D32" s="11"/>
      <c r="E32" s="11"/>
      <c r="F32" s="20"/>
      <c r="G32" s="9"/>
      <c r="H32" s="9"/>
      <c r="I32" s="9"/>
      <c r="J32" s="9"/>
      <c r="K32" s="9"/>
      <c r="L32" s="9"/>
      <c r="M32" s="9"/>
      <c r="N32" s="9"/>
      <c r="O32" s="9"/>
      <c r="P32" s="9"/>
      <c r="Q32" s="9"/>
      <c r="R32" s="9"/>
      <c r="S32" s="9"/>
      <c r="T32" s="9"/>
      <c r="U32" s="9"/>
      <c r="V32" s="9"/>
      <c r="W32" s="9"/>
      <c r="X32" s="9"/>
      <c r="Y32" s="9"/>
      <c r="Z32" s="9"/>
      <c r="AA32" s="9"/>
      <c r="AB32" s="9"/>
    </row>
    <row r="33" spans="1:28" x14ac:dyDescent="0.4">
      <c r="A33" s="9"/>
      <c r="B33" s="11"/>
      <c r="C33" s="11"/>
      <c r="D33" s="11"/>
      <c r="E33" s="11"/>
      <c r="F33" s="20"/>
      <c r="G33" s="9"/>
      <c r="H33" s="9"/>
      <c r="I33" s="9"/>
      <c r="J33" s="9"/>
      <c r="K33" s="9"/>
      <c r="L33" s="9"/>
      <c r="M33" s="9"/>
      <c r="N33" s="9"/>
      <c r="O33" s="9"/>
      <c r="P33" s="9"/>
      <c r="Q33" s="9"/>
      <c r="R33" s="9"/>
      <c r="S33" s="9"/>
      <c r="T33" s="9"/>
      <c r="U33" s="9"/>
      <c r="V33" s="9"/>
      <c r="W33" s="9"/>
      <c r="X33" s="9"/>
      <c r="Y33" s="9"/>
      <c r="Z33" s="9"/>
      <c r="AA33" s="9"/>
      <c r="AB33" s="9"/>
    </row>
    <row r="34" spans="1:28" x14ac:dyDescent="0.4">
      <c r="A34" s="9"/>
      <c r="B34" s="11"/>
      <c r="C34" s="11"/>
      <c r="D34" s="11"/>
      <c r="E34" s="11"/>
      <c r="F34" s="20"/>
      <c r="G34" s="9"/>
      <c r="H34" s="9"/>
      <c r="I34" s="9"/>
      <c r="J34" s="9"/>
      <c r="K34" s="9"/>
      <c r="L34" s="9"/>
      <c r="M34" s="9"/>
      <c r="N34" s="9"/>
      <c r="O34" s="9"/>
      <c r="P34" s="9"/>
      <c r="Q34" s="9"/>
      <c r="R34" s="9"/>
      <c r="S34" s="9"/>
      <c r="T34" s="9"/>
      <c r="U34" s="9"/>
      <c r="V34" s="9"/>
      <c r="W34" s="9"/>
      <c r="X34" s="9"/>
      <c r="Y34" s="9"/>
      <c r="Z34" s="9"/>
      <c r="AA34" s="9"/>
      <c r="AB34" s="9"/>
    </row>
    <row r="35" spans="1:28" x14ac:dyDescent="0.4">
      <c r="A35" s="9"/>
      <c r="B35" s="11"/>
      <c r="C35" s="11"/>
      <c r="D35" s="11"/>
      <c r="E35" s="11"/>
      <c r="F35" s="20"/>
      <c r="G35" s="9"/>
      <c r="H35" s="9"/>
      <c r="I35" s="9"/>
      <c r="J35" s="9"/>
      <c r="K35" s="9"/>
      <c r="L35" s="9"/>
      <c r="M35" s="9"/>
      <c r="N35" s="9"/>
      <c r="O35" s="9"/>
      <c r="P35" s="9"/>
      <c r="Q35" s="9"/>
      <c r="R35" s="9"/>
      <c r="S35" s="9"/>
      <c r="T35" s="9"/>
      <c r="U35" s="9"/>
      <c r="V35" s="9"/>
      <c r="W35" s="9"/>
      <c r="X35" s="9"/>
      <c r="Y35" s="9"/>
      <c r="Z35" s="9"/>
      <c r="AA35" s="9"/>
      <c r="AB35" s="9"/>
    </row>
    <row r="36" spans="1:28" x14ac:dyDescent="0.4">
      <c r="A36" s="9"/>
      <c r="B36" s="11"/>
      <c r="C36" s="11"/>
      <c r="D36" s="11"/>
      <c r="E36" s="11"/>
      <c r="F36" s="20"/>
      <c r="G36" s="9"/>
      <c r="H36" s="9"/>
      <c r="I36" s="9"/>
      <c r="J36" s="9"/>
      <c r="K36" s="9"/>
      <c r="L36" s="9"/>
      <c r="M36" s="9"/>
      <c r="N36" s="9"/>
      <c r="O36" s="9"/>
      <c r="P36" s="9"/>
      <c r="Q36" s="9"/>
      <c r="R36" s="9"/>
      <c r="S36" s="9"/>
      <c r="T36" s="9"/>
      <c r="U36" s="9"/>
      <c r="V36" s="9"/>
      <c r="W36" s="9"/>
      <c r="X36" s="9"/>
      <c r="Y36" s="9"/>
      <c r="Z36" s="9"/>
      <c r="AA36" s="9"/>
      <c r="AB36" s="9"/>
    </row>
    <row r="37" spans="1:28" x14ac:dyDescent="0.4">
      <c r="A37" s="9"/>
      <c r="B37" s="11"/>
      <c r="C37" s="11"/>
      <c r="D37" s="11"/>
      <c r="E37" s="11"/>
      <c r="F37" s="20"/>
      <c r="G37" s="9"/>
      <c r="H37" s="9"/>
      <c r="I37" s="9"/>
      <c r="J37" s="9"/>
      <c r="K37" s="9"/>
      <c r="L37" s="9"/>
      <c r="M37" s="9"/>
      <c r="N37" s="9"/>
      <c r="O37" s="9"/>
      <c r="P37" s="9"/>
      <c r="Q37" s="9"/>
      <c r="R37" s="9"/>
      <c r="S37" s="9"/>
      <c r="T37" s="9"/>
      <c r="U37" s="9"/>
      <c r="V37" s="9"/>
      <c r="W37" s="9"/>
      <c r="X37" s="9"/>
      <c r="Y37" s="9"/>
      <c r="Z37" s="9"/>
      <c r="AA37" s="9"/>
      <c r="AB37" s="9"/>
    </row>
    <row r="38" spans="1:28" x14ac:dyDescent="0.4">
      <c r="A38" s="9"/>
      <c r="B38" s="11"/>
      <c r="C38" s="11"/>
      <c r="D38" s="11"/>
      <c r="E38" s="11"/>
      <c r="F38" s="20"/>
      <c r="G38" s="9"/>
      <c r="H38" s="9"/>
      <c r="I38" s="9"/>
      <c r="J38" s="9"/>
      <c r="K38" s="9"/>
      <c r="L38" s="9"/>
      <c r="M38" s="9"/>
      <c r="N38" s="9"/>
      <c r="O38" s="9"/>
      <c r="P38" s="9"/>
      <c r="Q38" s="9"/>
      <c r="R38" s="9"/>
      <c r="S38" s="9"/>
      <c r="T38" s="9"/>
      <c r="U38" s="9"/>
      <c r="V38" s="9"/>
      <c r="W38" s="9"/>
      <c r="X38" s="9"/>
      <c r="Y38" s="9"/>
      <c r="Z38" s="9"/>
      <c r="AA38" s="9"/>
      <c r="AB38" s="9"/>
    </row>
    <row r="39" spans="1:28" x14ac:dyDescent="0.4">
      <c r="A39" s="9"/>
      <c r="B39" s="11"/>
      <c r="C39" s="11"/>
      <c r="D39" s="11"/>
      <c r="E39" s="11"/>
      <c r="F39" s="20"/>
      <c r="G39" s="9"/>
      <c r="H39" s="9"/>
      <c r="I39" s="9"/>
      <c r="J39" s="9"/>
      <c r="K39" s="9"/>
      <c r="L39" s="9"/>
      <c r="M39" s="9"/>
      <c r="N39" s="9"/>
      <c r="O39" s="9"/>
      <c r="P39" s="9"/>
      <c r="Q39" s="9"/>
      <c r="R39" s="9"/>
      <c r="S39" s="9"/>
      <c r="T39" s="9"/>
      <c r="U39" s="9"/>
      <c r="V39" s="9"/>
      <c r="W39" s="9"/>
      <c r="X39" s="9"/>
      <c r="Y39" s="9"/>
      <c r="Z39" s="9"/>
      <c r="AA39" s="9"/>
      <c r="AB39" s="9"/>
    </row>
    <row r="40" spans="1:28" x14ac:dyDescent="0.4">
      <c r="A40" s="9"/>
      <c r="B40" s="11"/>
      <c r="C40" s="11"/>
      <c r="D40" s="11"/>
      <c r="E40" s="11"/>
      <c r="F40" s="20"/>
      <c r="G40" s="9"/>
      <c r="H40" s="9"/>
      <c r="I40" s="9"/>
      <c r="J40" s="9"/>
      <c r="K40" s="9"/>
      <c r="L40" s="9"/>
      <c r="M40" s="9"/>
      <c r="N40" s="9"/>
      <c r="O40" s="9"/>
      <c r="P40" s="9"/>
      <c r="Q40" s="9"/>
      <c r="R40" s="9"/>
      <c r="S40" s="9"/>
      <c r="T40" s="9"/>
      <c r="U40" s="9"/>
      <c r="V40" s="9"/>
      <c r="W40" s="9"/>
      <c r="X40" s="9"/>
      <c r="Y40" s="9"/>
      <c r="Z40" s="9"/>
      <c r="AA40" s="9"/>
      <c r="AB40" s="9"/>
    </row>
    <row r="41" spans="1:28" x14ac:dyDescent="0.4">
      <c r="A41" s="9"/>
      <c r="B41" s="11"/>
      <c r="C41" s="11"/>
      <c r="D41" s="11"/>
      <c r="E41" s="11"/>
      <c r="F41" s="20"/>
      <c r="G41" s="9"/>
      <c r="H41" s="9"/>
      <c r="I41" s="9"/>
      <c r="J41" s="9"/>
      <c r="K41" s="9"/>
      <c r="L41" s="9"/>
      <c r="M41" s="9"/>
      <c r="N41" s="9"/>
      <c r="O41" s="9"/>
      <c r="P41" s="9"/>
      <c r="Q41" s="9"/>
      <c r="R41" s="9"/>
      <c r="S41" s="9"/>
      <c r="T41" s="9"/>
      <c r="U41" s="9"/>
      <c r="V41" s="9"/>
      <c r="W41" s="9"/>
      <c r="X41" s="9"/>
      <c r="Y41" s="9"/>
      <c r="Z41" s="9"/>
      <c r="AA41" s="9"/>
      <c r="AB41" s="9"/>
    </row>
    <row r="42" spans="1:28" x14ac:dyDescent="0.4">
      <c r="A42" s="9"/>
      <c r="B42" s="11"/>
      <c r="C42" s="11"/>
      <c r="D42" s="11"/>
      <c r="E42" s="11"/>
      <c r="F42" s="20"/>
      <c r="G42" s="9"/>
      <c r="H42" s="9"/>
      <c r="I42" s="9"/>
      <c r="J42" s="9"/>
      <c r="K42" s="9"/>
      <c r="L42" s="9"/>
      <c r="M42" s="9"/>
      <c r="N42" s="9"/>
      <c r="O42" s="9"/>
      <c r="P42" s="9"/>
      <c r="Q42" s="9"/>
      <c r="R42" s="9"/>
      <c r="S42" s="9"/>
      <c r="T42" s="9"/>
      <c r="U42" s="9"/>
      <c r="V42" s="9"/>
      <c r="W42" s="9"/>
      <c r="X42" s="9"/>
      <c r="Y42" s="9"/>
      <c r="Z42" s="9"/>
      <c r="AA42" s="9"/>
      <c r="AB42" s="9"/>
    </row>
    <row r="43" spans="1:28" x14ac:dyDescent="0.4">
      <c r="A43" s="9"/>
      <c r="B43" s="11"/>
      <c r="C43" s="11"/>
      <c r="D43" s="11"/>
      <c r="E43" s="11"/>
      <c r="F43" s="20"/>
      <c r="G43" s="9"/>
      <c r="H43" s="9"/>
      <c r="I43" s="9"/>
      <c r="J43" s="9"/>
      <c r="K43" s="9"/>
      <c r="L43" s="9"/>
      <c r="M43" s="9"/>
      <c r="N43" s="9"/>
      <c r="O43" s="9"/>
      <c r="P43" s="9"/>
      <c r="Q43" s="9"/>
      <c r="R43" s="9"/>
      <c r="S43" s="9"/>
      <c r="T43" s="9"/>
      <c r="U43" s="9"/>
      <c r="V43" s="9"/>
      <c r="W43" s="9"/>
      <c r="X43" s="9"/>
      <c r="Y43" s="9"/>
      <c r="Z43" s="9"/>
      <c r="AA43" s="9"/>
      <c r="AB43" s="9"/>
    </row>
    <row r="44" spans="1:28" x14ac:dyDescent="0.4">
      <c r="A44" s="9"/>
      <c r="B44" s="11"/>
      <c r="C44" s="11"/>
      <c r="D44" s="11"/>
      <c r="E44" s="11"/>
      <c r="F44" s="20"/>
      <c r="G44" s="9"/>
      <c r="H44" s="9"/>
      <c r="I44" s="9"/>
      <c r="J44" s="9"/>
      <c r="K44" s="9"/>
      <c r="L44" s="9"/>
      <c r="M44" s="9"/>
      <c r="N44" s="9"/>
      <c r="O44" s="9"/>
      <c r="P44" s="9"/>
      <c r="Q44" s="9"/>
      <c r="R44" s="9"/>
      <c r="S44" s="9"/>
      <c r="T44" s="9"/>
      <c r="U44" s="9"/>
      <c r="V44" s="9"/>
      <c r="W44" s="9"/>
      <c r="X44" s="9"/>
      <c r="Y44" s="9"/>
      <c r="Z44" s="9"/>
      <c r="AA44" s="9"/>
      <c r="AB44" s="9"/>
    </row>
    <row r="45" spans="1:28" x14ac:dyDescent="0.4">
      <c r="A45" s="9"/>
      <c r="B45" s="11"/>
      <c r="C45" s="11"/>
      <c r="D45" s="11"/>
      <c r="E45" s="11"/>
      <c r="F45" s="20"/>
      <c r="G45" s="9"/>
      <c r="H45" s="9"/>
      <c r="I45" s="9"/>
      <c r="J45" s="9"/>
      <c r="K45" s="9"/>
      <c r="L45" s="9"/>
      <c r="M45" s="9"/>
      <c r="N45" s="9"/>
      <c r="O45" s="9"/>
      <c r="P45" s="9"/>
      <c r="Q45" s="9"/>
      <c r="R45" s="9"/>
      <c r="S45" s="9"/>
      <c r="T45" s="9"/>
      <c r="U45" s="9"/>
      <c r="V45" s="9"/>
      <c r="W45" s="9"/>
      <c r="X45" s="9"/>
      <c r="Y45" s="9"/>
      <c r="Z45" s="9"/>
      <c r="AA45" s="9"/>
      <c r="AB45" s="9"/>
    </row>
    <row r="46" spans="1:28" x14ac:dyDescent="0.4">
      <c r="A46" s="9"/>
      <c r="B46" s="11"/>
      <c r="C46" s="11"/>
      <c r="D46" s="11"/>
      <c r="E46" s="11"/>
      <c r="F46" s="20"/>
      <c r="G46" s="9"/>
      <c r="H46" s="9"/>
      <c r="I46" s="9"/>
      <c r="J46" s="9"/>
      <c r="K46" s="9"/>
      <c r="L46" s="9"/>
      <c r="M46" s="9"/>
      <c r="N46" s="9"/>
      <c r="O46" s="9"/>
      <c r="P46" s="9"/>
      <c r="Q46" s="9"/>
      <c r="R46" s="9"/>
      <c r="S46" s="9"/>
      <c r="T46" s="9"/>
      <c r="U46" s="9"/>
      <c r="V46" s="9"/>
      <c r="W46" s="9"/>
      <c r="X46" s="9"/>
      <c r="Y46" s="9"/>
      <c r="Z46" s="9"/>
      <c r="AA46" s="9"/>
      <c r="AB46" s="9"/>
    </row>
    <row r="47" spans="1:28" x14ac:dyDescent="0.4">
      <c r="A47" s="9"/>
      <c r="B47" s="11"/>
      <c r="C47" s="11"/>
      <c r="D47" s="11"/>
      <c r="E47" s="11"/>
      <c r="F47" s="20"/>
      <c r="G47" s="9"/>
      <c r="H47" s="9"/>
      <c r="I47" s="9"/>
      <c r="J47" s="9"/>
      <c r="K47" s="9"/>
      <c r="L47" s="9"/>
      <c r="M47" s="9"/>
      <c r="N47" s="9"/>
      <c r="O47" s="9"/>
      <c r="P47" s="9"/>
      <c r="Q47" s="9"/>
      <c r="R47" s="9"/>
      <c r="S47" s="9"/>
      <c r="T47" s="9"/>
      <c r="U47" s="9"/>
      <c r="V47" s="9"/>
      <c r="W47" s="9"/>
      <c r="X47" s="9"/>
      <c r="Y47" s="9"/>
      <c r="Z47" s="9"/>
      <c r="AA47" s="9"/>
      <c r="AB47" s="9"/>
    </row>
    <row r="48" spans="1:28" x14ac:dyDescent="0.4">
      <c r="A48" s="9"/>
      <c r="B48" s="11"/>
      <c r="C48" s="11"/>
      <c r="D48" s="11"/>
      <c r="E48" s="11"/>
      <c r="F48" s="20"/>
      <c r="G48" s="9"/>
      <c r="H48" s="9"/>
      <c r="I48" s="9"/>
      <c r="J48" s="9"/>
      <c r="K48" s="9"/>
      <c r="L48" s="9"/>
      <c r="M48" s="9"/>
      <c r="N48" s="9"/>
      <c r="O48" s="9"/>
      <c r="P48" s="9"/>
      <c r="Q48" s="9"/>
      <c r="R48" s="9"/>
      <c r="S48" s="9"/>
      <c r="T48" s="9"/>
      <c r="U48" s="9"/>
      <c r="V48" s="9"/>
      <c r="W48" s="9"/>
      <c r="X48" s="9"/>
      <c r="Y48" s="9"/>
      <c r="Z48" s="9"/>
      <c r="AA48" s="9"/>
      <c r="AB48" s="9"/>
    </row>
    <row r="49" spans="1:28" x14ac:dyDescent="0.4">
      <c r="A49" s="9"/>
      <c r="B49" s="11"/>
      <c r="C49" s="11"/>
      <c r="D49" s="11"/>
      <c r="E49" s="11"/>
      <c r="F49" s="20"/>
      <c r="G49" s="9"/>
      <c r="H49" s="9"/>
      <c r="I49" s="9"/>
      <c r="J49" s="9"/>
      <c r="K49" s="9"/>
      <c r="L49" s="9"/>
      <c r="M49" s="9"/>
      <c r="N49" s="9"/>
      <c r="O49" s="9"/>
      <c r="P49" s="9"/>
      <c r="Q49" s="9"/>
      <c r="R49" s="9"/>
      <c r="S49" s="9"/>
      <c r="T49" s="9"/>
      <c r="U49" s="9"/>
      <c r="V49" s="9"/>
      <c r="W49" s="9"/>
      <c r="X49" s="9"/>
      <c r="Y49" s="9"/>
      <c r="Z49" s="9"/>
      <c r="AA49" s="9"/>
      <c r="AB49" s="9"/>
    </row>
    <row r="50" spans="1:28" x14ac:dyDescent="0.4">
      <c r="A50" s="9"/>
      <c r="B50" s="11"/>
      <c r="C50" s="11"/>
      <c r="D50" s="11"/>
      <c r="E50" s="11"/>
      <c r="F50" s="20"/>
      <c r="G50" s="9"/>
      <c r="H50" s="9"/>
      <c r="I50" s="9"/>
      <c r="J50" s="9"/>
      <c r="K50" s="9"/>
      <c r="L50" s="9"/>
      <c r="M50" s="9"/>
      <c r="N50" s="9"/>
      <c r="O50" s="9"/>
      <c r="P50" s="9"/>
      <c r="Q50" s="9"/>
      <c r="R50" s="9"/>
      <c r="S50" s="9"/>
      <c r="T50" s="9"/>
      <c r="U50" s="9"/>
      <c r="V50" s="9"/>
      <c r="W50" s="9"/>
      <c r="X50" s="9"/>
      <c r="Y50" s="9"/>
      <c r="Z50" s="9"/>
      <c r="AA50" s="9"/>
      <c r="AB50" s="9"/>
    </row>
    <row r="51" spans="1:28" x14ac:dyDescent="0.4">
      <c r="A51" s="9"/>
      <c r="B51" s="11"/>
      <c r="C51" s="11"/>
      <c r="D51" s="11"/>
      <c r="E51" s="11"/>
      <c r="F51" s="20"/>
      <c r="G51" s="9"/>
      <c r="H51" s="9"/>
      <c r="I51" s="9"/>
      <c r="J51" s="9"/>
      <c r="K51" s="9"/>
      <c r="L51" s="9"/>
      <c r="M51" s="9"/>
      <c r="N51" s="9"/>
      <c r="O51" s="9"/>
      <c r="P51" s="9"/>
      <c r="Q51" s="9"/>
      <c r="R51" s="9"/>
      <c r="S51" s="9"/>
      <c r="T51" s="9"/>
      <c r="U51" s="9"/>
      <c r="V51" s="9"/>
      <c r="W51" s="9"/>
      <c r="X51" s="9"/>
      <c r="Y51" s="9"/>
      <c r="Z51" s="9"/>
      <c r="AA51" s="9"/>
      <c r="AB51" s="9"/>
    </row>
    <row r="52" spans="1:28" x14ac:dyDescent="0.4">
      <c r="A52" s="9"/>
      <c r="B52" s="11"/>
      <c r="C52" s="11"/>
      <c r="D52" s="11"/>
      <c r="E52" s="11"/>
      <c r="F52" s="20"/>
      <c r="G52" s="9"/>
      <c r="H52" s="9"/>
      <c r="I52" s="9"/>
      <c r="J52" s="9"/>
      <c r="K52" s="9"/>
      <c r="L52" s="9"/>
      <c r="M52" s="9"/>
      <c r="N52" s="9"/>
      <c r="O52" s="9"/>
      <c r="P52" s="9"/>
      <c r="Q52" s="9"/>
      <c r="R52" s="9"/>
      <c r="S52" s="9"/>
      <c r="T52" s="9"/>
      <c r="U52" s="9"/>
      <c r="V52" s="9"/>
      <c r="W52" s="9"/>
      <c r="X52" s="9"/>
      <c r="Y52" s="9"/>
      <c r="Z52" s="9"/>
      <c r="AA52" s="9"/>
      <c r="AB52" s="9"/>
    </row>
    <row r="53" spans="1:28" x14ac:dyDescent="0.4">
      <c r="A53" s="9"/>
      <c r="B53" s="11"/>
      <c r="C53" s="11"/>
      <c r="D53" s="11"/>
      <c r="E53" s="11"/>
      <c r="F53" s="20"/>
      <c r="G53" s="9"/>
      <c r="H53" s="9"/>
      <c r="I53" s="9"/>
      <c r="J53" s="9"/>
      <c r="K53" s="9"/>
      <c r="L53" s="9"/>
      <c r="M53" s="9"/>
      <c r="N53" s="9"/>
      <c r="O53" s="9"/>
      <c r="P53" s="9"/>
      <c r="Q53" s="9"/>
      <c r="R53" s="9"/>
      <c r="S53" s="9"/>
      <c r="T53" s="9"/>
      <c r="U53" s="9"/>
      <c r="V53" s="9"/>
      <c r="W53" s="9"/>
      <c r="X53" s="9"/>
      <c r="Y53" s="9"/>
      <c r="Z53" s="9"/>
      <c r="AA53" s="9"/>
      <c r="AB53" s="9"/>
    </row>
    <row r="54" spans="1:28" x14ac:dyDescent="0.4">
      <c r="A54" s="9"/>
      <c r="B54" s="11"/>
      <c r="C54" s="11"/>
      <c r="D54" s="11"/>
      <c r="E54" s="11"/>
      <c r="F54" s="20"/>
      <c r="G54" s="9"/>
      <c r="H54" s="9"/>
      <c r="I54" s="9"/>
      <c r="J54" s="9"/>
      <c r="K54" s="9"/>
      <c r="L54" s="9"/>
      <c r="M54" s="9"/>
      <c r="N54" s="9"/>
      <c r="O54" s="9"/>
      <c r="P54" s="9"/>
      <c r="Q54" s="9"/>
      <c r="R54" s="9"/>
      <c r="S54" s="9"/>
      <c r="T54" s="9"/>
      <c r="U54" s="9"/>
      <c r="V54" s="9"/>
      <c r="W54" s="9"/>
      <c r="X54" s="9"/>
      <c r="Y54" s="9"/>
      <c r="Z54" s="9"/>
      <c r="AA54" s="9"/>
      <c r="AB54" s="9"/>
    </row>
    <row r="55" spans="1:28" x14ac:dyDescent="0.4">
      <c r="A55" s="9"/>
      <c r="B55" s="11"/>
      <c r="C55" s="11"/>
      <c r="D55" s="11"/>
      <c r="E55" s="11"/>
      <c r="F55" s="20"/>
      <c r="G55" s="9"/>
      <c r="H55" s="9"/>
      <c r="I55" s="9"/>
      <c r="J55" s="9"/>
      <c r="K55" s="9"/>
      <c r="L55" s="9"/>
      <c r="M55" s="9"/>
      <c r="N55" s="9"/>
      <c r="O55" s="9"/>
      <c r="P55" s="9"/>
      <c r="Q55" s="9"/>
      <c r="R55" s="9"/>
      <c r="S55" s="9"/>
      <c r="T55" s="9"/>
      <c r="U55" s="9"/>
      <c r="V55" s="9"/>
      <c r="W55" s="9"/>
      <c r="X55" s="9"/>
      <c r="Y55" s="9"/>
      <c r="Z55" s="9"/>
      <c r="AA55" s="9"/>
      <c r="AB55" s="9"/>
    </row>
    <row r="56" spans="1:28" x14ac:dyDescent="0.4">
      <c r="A56" s="9"/>
      <c r="B56" s="11"/>
      <c r="C56" s="11"/>
      <c r="D56" s="11"/>
      <c r="E56" s="11"/>
      <c r="F56" s="20"/>
      <c r="G56" s="9"/>
      <c r="H56" s="9"/>
      <c r="I56" s="9"/>
      <c r="J56" s="9"/>
      <c r="K56" s="9"/>
      <c r="L56" s="9"/>
      <c r="M56" s="9"/>
      <c r="N56" s="9"/>
      <c r="O56" s="9"/>
      <c r="P56" s="9"/>
      <c r="Q56" s="9"/>
      <c r="R56" s="9"/>
      <c r="S56" s="9"/>
      <c r="T56" s="9"/>
      <c r="U56" s="9"/>
      <c r="V56" s="9"/>
      <c r="W56" s="9"/>
      <c r="X56" s="9"/>
      <c r="Y56" s="9"/>
      <c r="Z56" s="9"/>
      <c r="AA56" s="9"/>
      <c r="AB56" s="9"/>
    </row>
    <row r="57" spans="1:28" x14ac:dyDescent="0.4">
      <c r="A57" s="9"/>
      <c r="B57" s="11"/>
      <c r="C57" s="11"/>
      <c r="D57" s="11"/>
      <c r="E57" s="11"/>
      <c r="F57" s="20"/>
      <c r="G57" s="9"/>
      <c r="H57" s="9"/>
      <c r="I57" s="9"/>
      <c r="J57" s="9"/>
      <c r="K57" s="9"/>
      <c r="L57" s="9"/>
      <c r="M57" s="9"/>
      <c r="N57" s="9"/>
      <c r="O57" s="9"/>
      <c r="P57" s="9"/>
      <c r="Q57" s="9"/>
      <c r="R57" s="9"/>
      <c r="S57" s="9"/>
      <c r="T57" s="9"/>
      <c r="U57" s="9"/>
      <c r="V57" s="9"/>
      <c r="W57" s="9"/>
      <c r="X57" s="9"/>
      <c r="Y57" s="9"/>
      <c r="Z57" s="9"/>
      <c r="AA57" s="9"/>
      <c r="AB57" s="9"/>
    </row>
    <row r="58" spans="1:28" x14ac:dyDescent="0.4">
      <c r="A58" s="9"/>
      <c r="B58" s="11"/>
      <c r="C58" s="11"/>
      <c r="D58" s="11"/>
      <c r="E58" s="11"/>
      <c r="F58" s="20"/>
      <c r="G58" s="9"/>
      <c r="H58" s="9"/>
      <c r="I58" s="9"/>
      <c r="J58" s="9"/>
      <c r="K58" s="9"/>
      <c r="L58" s="9"/>
      <c r="M58" s="9"/>
      <c r="N58" s="9"/>
      <c r="O58" s="9"/>
      <c r="P58" s="9"/>
      <c r="Q58" s="9"/>
      <c r="R58" s="9"/>
      <c r="S58" s="9"/>
      <c r="T58" s="9"/>
      <c r="U58" s="9"/>
      <c r="V58" s="9"/>
      <c r="W58" s="9"/>
      <c r="X58" s="9"/>
      <c r="Y58" s="9"/>
      <c r="Z58" s="9"/>
      <c r="AA58" s="9"/>
      <c r="AB58" s="9"/>
    </row>
    <row r="59" spans="1:28" x14ac:dyDescent="0.4">
      <c r="A59" s="9"/>
      <c r="B59" s="11"/>
      <c r="C59" s="11"/>
      <c r="D59" s="11"/>
      <c r="E59" s="11"/>
      <c r="F59" s="20"/>
      <c r="G59" s="9"/>
      <c r="H59" s="9"/>
      <c r="I59" s="9"/>
      <c r="J59" s="9"/>
      <c r="K59" s="9"/>
      <c r="L59" s="9"/>
      <c r="M59" s="9"/>
      <c r="N59" s="9"/>
      <c r="O59" s="9"/>
      <c r="P59" s="9"/>
      <c r="Q59" s="9"/>
      <c r="R59" s="9"/>
      <c r="S59" s="9"/>
      <c r="T59" s="9"/>
      <c r="U59" s="9"/>
      <c r="V59" s="9"/>
      <c r="W59" s="9"/>
      <c r="X59" s="9"/>
      <c r="Y59" s="9"/>
      <c r="Z59" s="9"/>
      <c r="AA59" s="9"/>
      <c r="AB59" s="9"/>
    </row>
    <row r="60" spans="1:28" x14ac:dyDescent="0.4">
      <c r="A60" s="9"/>
      <c r="B60" s="11"/>
      <c r="C60" s="11"/>
      <c r="D60" s="11"/>
      <c r="E60" s="11"/>
      <c r="F60" s="20"/>
      <c r="G60" s="9"/>
      <c r="H60" s="9"/>
      <c r="I60" s="9"/>
      <c r="J60" s="9"/>
      <c r="K60" s="9"/>
      <c r="L60" s="9"/>
      <c r="M60" s="9"/>
      <c r="N60" s="9"/>
      <c r="O60" s="9"/>
      <c r="P60" s="9"/>
      <c r="Q60" s="9"/>
      <c r="R60" s="9"/>
      <c r="S60" s="9"/>
      <c r="T60" s="9"/>
      <c r="U60" s="9"/>
      <c r="V60" s="9"/>
      <c r="W60" s="9"/>
      <c r="X60" s="9"/>
      <c r="Y60" s="9"/>
      <c r="Z60" s="9"/>
      <c r="AA60" s="9"/>
      <c r="AB60" s="9"/>
    </row>
    <row r="61" spans="1:28" x14ac:dyDescent="0.4">
      <c r="A61" s="9"/>
      <c r="B61" s="11"/>
      <c r="C61" s="11"/>
      <c r="D61" s="11"/>
      <c r="E61" s="11"/>
      <c r="F61" s="20"/>
      <c r="G61" s="9"/>
      <c r="H61" s="9"/>
      <c r="I61" s="9"/>
      <c r="J61" s="9"/>
      <c r="K61" s="9"/>
      <c r="L61" s="9"/>
      <c r="M61" s="9"/>
      <c r="N61" s="9"/>
      <c r="O61" s="9"/>
      <c r="P61" s="9"/>
      <c r="Q61" s="9"/>
      <c r="R61" s="9"/>
      <c r="S61" s="9"/>
      <c r="T61" s="9"/>
      <c r="U61" s="9"/>
      <c r="V61" s="9"/>
      <c r="W61" s="9"/>
      <c r="X61" s="9"/>
      <c r="Y61" s="9"/>
      <c r="Z61" s="9"/>
      <c r="AA61" s="9"/>
      <c r="AB61" s="9"/>
    </row>
    <row r="62" spans="1:28" x14ac:dyDescent="0.4">
      <c r="A62" s="9"/>
      <c r="B62" s="11"/>
      <c r="C62" s="11"/>
      <c r="D62" s="11"/>
      <c r="E62" s="11"/>
      <c r="F62" s="20"/>
      <c r="G62" s="9"/>
      <c r="H62" s="9"/>
      <c r="I62" s="9"/>
      <c r="J62" s="9"/>
      <c r="K62" s="9"/>
      <c r="L62" s="9"/>
      <c r="M62" s="9"/>
      <c r="N62" s="9"/>
      <c r="O62" s="9"/>
      <c r="P62" s="9"/>
      <c r="Q62" s="9"/>
      <c r="R62" s="9"/>
      <c r="S62" s="9"/>
      <c r="T62" s="9"/>
      <c r="U62" s="9"/>
      <c r="V62" s="9"/>
      <c r="W62" s="9"/>
      <c r="X62" s="9"/>
      <c r="Y62" s="9"/>
      <c r="Z62" s="9"/>
      <c r="AA62" s="9"/>
      <c r="AB62" s="9"/>
    </row>
    <row r="63" spans="1:28" x14ac:dyDescent="0.4">
      <c r="A63" s="9"/>
      <c r="B63" s="11"/>
      <c r="C63" s="11"/>
      <c r="D63" s="11"/>
      <c r="E63" s="11"/>
      <c r="F63" s="20"/>
      <c r="G63" s="9"/>
      <c r="H63" s="9"/>
      <c r="I63" s="9"/>
      <c r="J63" s="9"/>
      <c r="K63" s="9"/>
      <c r="L63" s="9"/>
      <c r="M63" s="9"/>
      <c r="N63" s="9"/>
      <c r="O63" s="9"/>
      <c r="P63" s="9"/>
      <c r="Q63" s="9"/>
      <c r="R63" s="9"/>
      <c r="S63" s="9"/>
      <c r="T63" s="9"/>
      <c r="U63" s="9"/>
      <c r="V63" s="9"/>
      <c r="W63" s="9"/>
      <c r="X63" s="9"/>
      <c r="Y63" s="9"/>
      <c r="Z63" s="9"/>
      <c r="AA63" s="9"/>
      <c r="AB63" s="9"/>
    </row>
    <row r="64" spans="1:28" x14ac:dyDescent="0.4">
      <c r="A64" s="9"/>
      <c r="B64" s="11"/>
      <c r="C64" s="11"/>
      <c r="D64" s="11"/>
      <c r="E64" s="11"/>
      <c r="F64" s="20"/>
      <c r="G64" s="9"/>
      <c r="H64" s="9"/>
      <c r="I64" s="9"/>
      <c r="J64" s="9"/>
      <c r="K64" s="9"/>
      <c r="L64" s="9"/>
      <c r="M64" s="9"/>
      <c r="N64" s="9"/>
      <c r="O64" s="9"/>
      <c r="P64" s="9"/>
      <c r="Q64" s="9"/>
      <c r="R64" s="9"/>
      <c r="S64" s="9"/>
      <c r="T64" s="9"/>
      <c r="U64" s="9"/>
      <c r="V64" s="9"/>
      <c r="W64" s="9"/>
      <c r="X64" s="9"/>
      <c r="Y64" s="9"/>
      <c r="Z64" s="9"/>
      <c r="AA64" s="9"/>
      <c r="AB64" s="9"/>
    </row>
    <row r="65" spans="1:28" x14ac:dyDescent="0.4">
      <c r="A65" s="9"/>
      <c r="B65" s="11"/>
      <c r="C65" s="11"/>
      <c r="D65" s="11"/>
      <c r="E65" s="11"/>
      <c r="F65" s="20"/>
      <c r="G65" s="9"/>
      <c r="H65" s="9"/>
      <c r="I65" s="9"/>
      <c r="J65" s="9"/>
      <c r="K65" s="9"/>
      <c r="L65" s="9"/>
      <c r="M65" s="9"/>
      <c r="N65" s="9"/>
      <c r="O65" s="9"/>
      <c r="P65" s="9"/>
      <c r="Q65" s="9"/>
      <c r="R65" s="9"/>
      <c r="S65" s="9"/>
      <c r="T65" s="9"/>
      <c r="U65" s="9"/>
      <c r="V65" s="9"/>
      <c r="W65" s="9"/>
      <c r="X65" s="9"/>
      <c r="Y65" s="9"/>
      <c r="Z65" s="9"/>
      <c r="AA65" s="9"/>
      <c r="AB65" s="9"/>
    </row>
    <row r="66" spans="1:28" x14ac:dyDescent="0.4">
      <c r="A66" s="9"/>
      <c r="B66" s="11"/>
      <c r="C66" s="11"/>
      <c r="D66" s="11"/>
      <c r="E66" s="11"/>
      <c r="F66" s="20"/>
      <c r="G66" s="9"/>
      <c r="H66" s="9"/>
      <c r="I66" s="9"/>
      <c r="J66" s="9"/>
      <c r="K66" s="9"/>
      <c r="L66" s="9"/>
      <c r="M66" s="9"/>
      <c r="N66" s="9"/>
      <c r="O66" s="9"/>
      <c r="P66" s="9"/>
      <c r="Q66" s="9"/>
      <c r="R66" s="9"/>
      <c r="S66" s="9"/>
      <c r="T66" s="9"/>
      <c r="U66" s="9"/>
      <c r="V66" s="9"/>
      <c r="W66" s="9"/>
      <c r="X66" s="9"/>
      <c r="Y66" s="9"/>
      <c r="Z66" s="9"/>
      <c r="AA66" s="9"/>
      <c r="AB66" s="9"/>
    </row>
    <row r="67" spans="1:28" x14ac:dyDescent="0.4">
      <c r="A67" s="9"/>
      <c r="B67" s="11"/>
      <c r="C67" s="11"/>
      <c r="D67" s="11"/>
      <c r="E67" s="11"/>
      <c r="F67" s="20"/>
      <c r="G67" s="9"/>
      <c r="H67" s="9"/>
      <c r="I67" s="9"/>
      <c r="J67" s="9"/>
      <c r="K67" s="9"/>
      <c r="L67" s="9"/>
      <c r="M67" s="9"/>
      <c r="N67" s="9"/>
      <c r="O67" s="9"/>
      <c r="P67" s="9"/>
      <c r="Q67" s="9"/>
      <c r="R67" s="9"/>
      <c r="S67" s="9"/>
      <c r="T67" s="9"/>
      <c r="U67" s="9"/>
      <c r="V67" s="9"/>
      <c r="W67" s="9"/>
      <c r="X67" s="9"/>
      <c r="Y67" s="9"/>
      <c r="Z67" s="9"/>
      <c r="AA67" s="9"/>
      <c r="AB67" s="9"/>
    </row>
    <row r="68" spans="1:28" x14ac:dyDescent="0.4">
      <c r="A68" s="9"/>
      <c r="B68" s="11"/>
      <c r="C68" s="11"/>
      <c r="D68" s="11"/>
      <c r="E68" s="11"/>
      <c r="F68" s="20"/>
      <c r="G68" s="9"/>
      <c r="H68" s="9"/>
      <c r="I68" s="9"/>
      <c r="J68" s="9"/>
      <c r="K68" s="9"/>
      <c r="L68" s="9"/>
      <c r="M68" s="9"/>
      <c r="N68" s="9"/>
      <c r="O68" s="9"/>
      <c r="P68" s="9"/>
      <c r="Q68" s="9"/>
      <c r="R68" s="9"/>
      <c r="S68" s="9"/>
      <c r="T68" s="9"/>
      <c r="U68" s="9"/>
      <c r="V68" s="9"/>
      <c r="W68" s="9"/>
      <c r="X68" s="9"/>
      <c r="Y68" s="9"/>
      <c r="Z68" s="9"/>
      <c r="AA68" s="9"/>
      <c r="AB68" s="9"/>
    </row>
    <row r="69" spans="1:28" x14ac:dyDescent="0.4">
      <c r="A69" s="9"/>
      <c r="B69" s="11"/>
      <c r="C69" s="11"/>
      <c r="D69" s="11"/>
      <c r="E69" s="11"/>
      <c r="F69" s="20"/>
      <c r="G69" s="9"/>
      <c r="H69" s="9"/>
      <c r="I69" s="9"/>
      <c r="J69" s="9"/>
      <c r="K69" s="9"/>
      <c r="L69" s="9"/>
      <c r="M69" s="9"/>
      <c r="N69" s="9"/>
      <c r="O69" s="9"/>
      <c r="P69" s="9"/>
      <c r="Q69" s="9"/>
      <c r="R69" s="9"/>
      <c r="S69" s="9"/>
      <c r="T69" s="9"/>
      <c r="U69" s="9"/>
      <c r="V69" s="9"/>
      <c r="W69" s="9"/>
      <c r="X69" s="9"/>
      <c r="Y69" s="9"/>
      <c r="Z69" s="9"/>
      <c r="AA69" s="9"/>
      <c r="AB69" s="9"/>
    </row>
    <row r="70" spans="1:28" x14ac:dyDescent="0.4">
      <c r="A70" s="9"/>
      <c r="B70" s="11"/>
      <c r="C70" s="11"/>
      <c r="D70" s="11"/>
      <c r="E70" s="11"/>
      <c r="F70" s="20"/>
      <c r="G70" s="9"/>
      <c r="H70" s="9"/>
      <c r="I70" s="9"/>
      <c r="J70" s="9"/>
      <c r="K70" s="9"/>
      <c r="L70" s="9"/>
      <c r="M70" s="9"/>
      <c r="N70" s="9"/>
      <c r="O70" s="9"/>
      <c r="P70" s="9"/>
      <c r="Q70" s="9"/>
      <c r="R70" s="9"/>
      <c r="S70" s="9"/>
      <c r="T70" s="9"/>
      <c r="U70" s="9"/>
      <c r="V70" s="9"/>
      <c r="W70" s="9"/>
      <c r="X70" s="9"/>
      <c r="Y70" s="9"/>
      <c r="Z70" s="9"/>
      <c r="AA70" s="9"/>
      <c r="AB70" s="9"/>
    </row>
    <row r="71" spans="1:28" x14ac:dyDescent="0.4">
      <c r="A71" s="9"/>
      <c r="B71" s="11"/>
      <c r="C71" s="11"/>
      <c r="D71" s="11"/>
      <c r="E71" s="11"/>
      <c r="F71" s="20"/>
      <c r="G71" s="9"/>
      <c r="H71" s="9"/>
      <c r="I71" s="9"/>
      <c r="J71" s="9"/>
      <c r="K71" s="9"/>
      <c r="L71" s="9"/>
      <c r="M71" s="9"/>
      <c r="N71" s="9"/>
      <c r="O71" s="9"/>
      <c r="P71" s="9"/>
      <c r="Q71" s="9"/>
      <c r="R71" s="9"/>
      <c r="S71" s="9"/>
      <c r="T71" s="9"/>
      <c r="U71" s="9"/>
      <c r="V71" s="9"/>
      <c r="W71" s="9"/>
      <c r="X71" s="9"/>
      <c r="Y71" s="9"/>
      <c r="Z71" s="9"/>
      <c r="AA71" s="9"/>
      <c r="AB71" s="9"/>
    </row>
    <row r="72" spans="1:28" x14ac:dyDescent="0.4">
      <c r="A72" s="9"/>
      <c r="B72" s="11"/>
      <c r="C72" s="11"/>
      <c r="D72" s="11"/>
      <c r="E72" s="11"/>
      <c r="F72" s="20"/>
      <c r="G72" s="9"/>
      <c r="H72" s="9"/>
      <c r="I72" s="9"/>
      <c r="J72" s="9"/>
      <c r="K72" s="9"/>
      <c r="L72" s="9"/>
      <c r="M72" s="9"/>
      <c r="N72" s="9"/>
      <c r="O72" s="9"/>
      <c r="P72" s="9"/>
      <c r="Q72" s="9"/>
      <c r="R72" s="9"/>
      <c r="S72" s="9"/>
      <c r="T72" s="9"/>
      <c r="U72" s="9"/>
      <c r="V72" s="9"/>
      <c r="W72" s="9"/>
      <c r="X72" s="9"/>
      <c r="Y72" s="9"/>
      <c r="Z72" s="9"/>
      <c r="AA72" s="9"/>
      <c r="AB72" s="9"/>
    </row>
    <row r="73" spans="1:28" x14ac:dyDescent="0.4">
      <c r="A73" s="9"/>
      <c r="B73" s="11"/>
      <c r="C73" s="11"/>
      <c r="D73" s="11"/>
      <c r="E73" s="11"/>
      <c r="F73" s="20"/>
      <c r="G73" s="9"/>
      <c r="H73" s="9"/>
      <c r="I73" s="9"/>
      <c r="J73" s="9"/>
      <c r="K73" s="9"/>
      <c r="L73" s="9"/>
      <c r="M73" s="9"/>
      <c r="N73" s="9"/>
      <c r="O73" s="9"/>
      <c r="P73" s="9"/>
      <c r="Q73" s="9"/>
      <c r="R73" s="9"/>
      <c r="S73" s="9"/>
      <c r="T73" s="9"/>
      <c r="U73" s="9"/>
      <c r="V73" s="9"/>
      <c r="W73" s="9"/>
      <c r="X73" s="9"/>
      <c r="Y73" s="9"/>
      <c r="Z73" s="9"/>
      <c r="AA73" s="9"/>
      <c r="AB73" s="9"/>
    </row>
    <row r="74" spans="1:28" x14ac:dyDescent="0.4">
      <c r="A74" s="9"/>
      <c r="B74" s="11"/>
      <c r="C74" s="11"/>
      <c r="D74" s="11"/>
      <c r="E74" s="11"/>
      <c r="F74" s="20"/>
      <c r="G74" s="9"/>
      <c r="H74" s="9"/>
      <c r="I74" s="9"/>
      <c r="J74" s="9"/>
      <c r="K74" s="9"/>
      <c r="L74" s="9"/>
      <c r="M74" s="9"/>
      <c r="N74" s="9"/>
      <c r="O74" s="9"/>
      <c r="P74" s="9"/>
      <c r="Q74" s="9"/>
      <c r="R74" s="9"/>
      <c r="S74" s="9"/>
      <c r="T74" s="9"/>
      <c r="U74" s="9"/>
      <c r="V74" s="9"/>
      <c r="W74" s="9"/>
      <c r="X74" s="9"/>
      <c r="Y74" s="9"/>
      <c r="Z74" s="9"/>
      <c r="AA74" s="9"/>
      <c r="AB74" s="9"/>
    </row>
    <row r="75" spans="1:28" x14ac:dyDescent="0.4">
      <c r="A75" s="9"/>
      <c r="B75" s="11"/>
      <c r="C75" s="11"/>
      <c r="D75" s="11"/>
      <c r="E75" s="11"/>
      <c r="F75" s="20"/>
      <c r="G75" s="9"/>
      <c r="H75" s="9"/>
      <c r="I75" s="9"/>
      <c r="J75" s="9"/>
      <c r="K75" s="9"/>
      <c r="L75" s="9"/>
      <c r="M75" s="9"/>
      <c r="N75" s="9"/>
      <c r="O75" s="9"/>
      <c r="P75" s="9"/>
      <c r="Q75" s="9"/>
      <c r="R75" s="9"/>
      <c r="S75" s="9"/>
      <c r="T75" s="9"/>
      <c r="U75" s="9"/>
      <c r="V75" s="9"/>
      <c r="W75" s="9"/>
      <c r="X75" s="9"/>
      <c r="Y75" s="9"/>
      <c r="Z75" s="9"/>
      <c r="AA75" s="9"/>
      <c r="AB75" s="9"/>
    </row>
    <row r="76" spans="1:28" x14ac:dyDescent="0.4">
      <c r="A76" s="9"/>
      <c r="B76" s="11"/>
      <c r="C76" s="11"/>
      <c r="D76" s="11"/>
      <c r="E76" s="11"/>
      <c r="F76" s="20"/>
      <c r="G76" s="9"/>
      <c r="H76" s="9"/>
      <c r="I76" s="9"/>
      <c r="J76" s="9"/>
      <c r="K76" s="9"/>
      <c r="L76" s="9"/>
      <c r="M76" s="9"/>
      <c r="N76" s="9"/>
      <c r="O76" s="9"/>
      <c r="P76" s="9"/>
      <c r="Q76" s="9"/>
      <c r="R76" s="9"/>
      <c r="S76" s="9"/>
      <c r="T76" s="9"/>
      <c r="U76" s="9"/>
      <c r="V76" s="9"/>
      <c r="W76" s="9"/>
      <c r="X76" s="9"/>
      <c r="Y76" s="9"/>
      <c r="Z76" s="9"/>
      <c r="AA76" s="9"/>
      <c r="AB76" s="9"/>
    </row>
    <row r="77" spans="1:28" x14ac:dyDescent="0.4">
      <c r="A77" s="9"/>
      <c r="B77" s="11"/>
      <c r="C77" s="11"/>
      <c r="D77" s="11"/>
      <c r="E77" s="11"/>
      <c r="F77" s="20"/>
      <c r="G77" s="9"/>
      <c r="H77" s="9"/>
      <c r="I77" s="9"/>
      <c r="J77" s="9"/>
      <c r="K77" s="9"/>
      <c r="L77" s="9"/>
      <c r="M77" s="9"/>
      <c r="N77" s="9"/>
      <c r="O77" s="9"/>
      <c r="P77" s="9"/>
      <c r="Q77" s="9"/>
      <c r="R77" s="9"/>
      <c r="S77" s="9"/>
      <c r="T77" s="9"/>
      <c r="U77" s="9"/>
      <c r="V77" s="9"/>
      <c r="W77" s="9"/>
      <c r="X77" s="9"/>
      <c r="Y77" s="9"/>
      <c r="Z77" s="9"/>
      <c r="AA77" s="9"/>
      <c r="AB77" s="9"/>
    </row>
    <row r="78" spans="1:28" x14ac:dyDescent="0.4">
      <c r="A78" s="9"/>
      <c r="B78" s="11"/>
      <c r="C78" s="11"/>
      <c r="D78" s="11"/>
      <c r="E78" s="11"/>
      <c r="F78" s="20"/>
      <c r="G78" s="9"/>
      <c r="H78" s="9"/>
      <c r="I78" s="9"/>
      <c r="J78" s="9"/>
      <c r="K78" s="9"/>
      <c r="L78" s="9"/>
      <c r="M78" s="9"/>
      <c r="N78" s="9"/>
      <c r="O78" s="9"/>
      <c r="P78" s="9"/>
      <c r="Q78" s="9"/>
      <c r="R78" s="9"/>
      <c r="S78" s="9"/>
      <c r="T78" s="9"/>
      <c r="U78" s="9"/>
      <c r="V78" s="9"/>
      <c r="W78" s="9"/>
      <c r="X78" s="9"/>
      <c r="Y78" s="9"/>
      <c r="Z78" s="9"/>
      <c r="AA78" s="9"/>
      <c r="AB78" s="9"/>
    </row>
    <row r="79" spans="1:28" x14ac:dyDescent="0.4">
      <c r="A79" s="9"/>
      <c r="B79" s="11"/>
      <c r="C79" s="11"/>
      <c r="D79" s="11"/>
      <c r="E79" s="11"/>
      <c r="F79" s="20"/>
      <c r="G79" s="9"/>
      <c r="H79" s="9"/>
      <c r="I79" s="9"/>
      <c r="J79" s="9"/>
      <c r="K79" s="9"/>
      <c r="L79" s="9"/>
      <c r="M79" s="9"/>
      <c r="N79" s="9"/>
      <c r="O79" s="9"/>
      <c r="P79" s="9"/>
      <c r="Q79" s="9"/>
      <c r="R79" s="9"/>
      <c r="S79" s="9"/>
      <c r="T79" s="9"/>
      <c r="U79" s="9"/>
      <c r="V79" s="9"/>
      <c r="W79" s="9"/>
      <c r="X79" s="9"/>
      <c r="Y79" s="9"/>
      <c r="Z79" s="9"/>
      <c r="AA79" s="9"/>
      <c r="AB79" s="9"/>
    </row>
    <row r="80" spans="1:28" x14ac:dyDescent="0.4">
      <c r="A80" s="9"/>
      <c r="B80" s="11"/>
      <c r="C80" s="11"/>
      <c r="D80" s="11"/>
      <c r="E80" s="11"/>
      <c r="F80" s="20"/>
      <c r="G80" s="9"/>
      <c r="H80" s="9"/>
      <c r="I80" s="9"/>
      <c r="J80" s="9"/>
      <c r="K80" s="9"/>
      <c r="L80" s="9"/>
      <c r="M80" s="9"/>
      <c r="N80" s="9"/>
      <c r="O80" s="9"/>
      <c r="P80" s="9"/>
      <c r="Q80" s="9"/>
      <c r="R80" s="9"/>
      <c r="S80" s="9"/>
      <c r="T80" s="9"/>
      <c r="U80" s="9"/>
      <c r="V80" s="9"/>
      <c r="W80" s="9"/>
      <c r="X80" s="9"/>
      <c r="Y80" s="9"/>
      <c r="Z80" s="9"/>
      <c r="AA80" s="9"/>
      <c r="AB80" s="9"/>
    </row>
    <row r="81" spans="1:28" x14ac:dyDescent="0.4">
      <c r="A81" s="9"/>
      <c r="B81" s="11"/>
      <c r="C81" s="11"/>
      <c r="D81" s="11"/>
      <c r="E81" s="11"/>
      <c r="F81" s="20"/>
      <c r="G81" s="9"/>
      <c r="H81" s="9"/>
      <c r="I81" s="9"/>
      <c r="J81" s="9"/>
      <c r="K81" s="9"/>
      <c r="L81" s="9"/>
      <c r="M81" s="9"/>
      <c r="N81" s="9"/>
      <c r="O81" s="9"/>
      <c r="P81" s="9"/>
      <c r="Q81" s="9"/>
      <c r="R81" s="9"/>
      <c r="S81" s="9"/>
      <c r="T81" s="9"/>
      <c r="U81" s="9"/>
      <c r="V81" s="9"/>
      <c r="W81" s="9"/>
      <c r="X81" s="9"/>
      <c r="Y81" s="9"/>
      <c r="Z81" s="9"/>
      <c r="AA81" s="9"/>
      <c r="AB81" s="9"/>
    </row>
    <row r="82" spans="1:28" x14ac:dyDescent="0.4">
      <c r="A82" s="9"/>
      <c r="B82" s="11"/>
      <c r="C82" s="11"/>
      <c r="D82" s="11"/>
      <c r="E82" s="11"/>
      <c r="F82" s="20"/>
      <c r="G82" s="9"/>
      <c r="H82" s="9"/>
      <c r="I82" s="9"/>
      <c r="J82" s="9"/>
      <c r="K82" s="9"/>
      <c r="L82" s="9"/>
      <c r="M82" s="9"/>
      <c r="N82" s="9"/>
      <c r="O82" s="9"/>
      <c r="P82" s="9"/>
      <c r="Q82" s="9"/>
      <c r="R82" s="9"/>
      <c r="S82" s="9"/>
      <c r="T82" s="9"/>
      <c r="U82" s="9"/>
      <c r="V82" s="9"/>
      <c r="W82" s="9"/>
      <c r="X82" s="9"/>
      <c r="Y82" s="9"/>
      <c r="Z82" s="9"/>
      <c r="AA82" s="9"/>
      <c r="AB82" s="9"/>
    </row>
    <row r="83" spans="1:28" x14ac:dyDescent="0.4">
      <c r="A83" s="9"/>
      <c r="B83" s="11"/>
      <c r="C83" s="11"/>
      <c r="D83" s="11"/>
      <c r="E83" s="11"/>
      <c r="F83" s="20"/>
      <c r="G83" s="9"/>
      <c r="H83" s="9"/>
      <c r="I83" s="9"/>
      <c r="J83" s="9"/>
      <c r="K83" s="9"/>
      <c r="L83" s="9"/>
      <c r="M83" s="9"/>
      <c r="N83" s="9"/>
      <c r="O83" s="9"/>
      <c r="P83" s="9"/>
      <c r="Q83" s="9"/>
      <c r="R83" s="9"/>
      <c r="S83" s="9"/>
      <c r="T83" s="9"/>
      <c r="U83" s="9"/>
      <c r="V83" s="9"/>
      <c r="W83" s="9"/>
      <c r="X83" s="9"/>
      <c r="Y83" s="9"/>
      <c r="Z83" s="9"/>
      <c r="AA83" s="9"/>
      <c r="AB83" s="9"/>
    </row>
    <row r="84" spans="1:28" x14ac:dyDescent="0.4">
      <c r="A84" s="9"/>
      <c r="B84" s="11"/>
      <c r="C84" s="11"/>
      <c r="D84" s="11"/>
      <c r="E84" s="11"/>
      <c r="F84" s="20"/>
      <c r="G84" s="9"/>
      <c r="H84" s="9"/>
      <c r="I84" s="9"/>
      <c r="J84" s="9"/>
      <c r="K84" s="9"/>
      <c r="L84" s="9"/>
      <c r="M84" s="9"/>
      <c r="N84" s="9"/>
      <c r="O84" s="9"/>
      <c r="P84" s="9"/>
      <c r="Q84" s="9"/>
      <c r="R84" s="9"/>
      <c r="S84" s="9"/>
      <c r="T84" s="9"/>
      <c r="U84" s="9"/>
      <c r="V84" s="9"/>
      <c r="W84" s="9"/>
      <c r="X84" s="9"/>
      <c r="Y84" s="9"/>
      <c r="Z84" s="9"/>
      <c r="AA84" s="9"/>
      <c r="AB84" s="9"/>
    </row>
    <row r="85" spans="1:28" x14ac:dyDescent="0.4">
      <c r="A85" s="9"/>
      <c r="B85" s="11"/>
      <c r="C85" s="11"/>
      <c r="D85" s="11"/>
      <c r="E85" s="11"/>
      <c r="F85" s="20"/>
      <c r="G85" s="9"/>
      <c r="H85" s="9"/>
      <c r="I85" s="9"/>
      <c r="J85" s="9"/>
      <c r="K85" s="9"/>
      <c r="L85" s="9"/>
      <c r="M85" s="9"/>
      <c r="N85" s="9"/>
      <c r="O85" s="9"/>
      <c r="P85" s="9"/>
      <c r="Q85" s="9"/>
      <c r="R85" s="9"/>
      <c r="S85" s="9"/>
      <c r="T85" s="9"/>
      <c r="U85" s="9"/>
      <c r="V85" s="9"/>
      <c r="W85" s="9"/>
      <c r="X85" s="9"/>
      <c r="Y85" s="9"/>
      <c r="Z85" s="9"/>
      <c r="AA85" s="9"/>
      <c r="AB85" s="9"/>
    </row>
    <row r="86" spans="1:28" x14ac:dyDescent="0.4">
      <c r="A86" s="9"/>
      <c r="B86" s="11"/>
      <c r="C86" s="11"/>
      <c r="D86" s="11"/>
      <c r="E86" s="11"/>
      <c r="F86" s="20"/>
      <c r="G86" s="9"/>
      <c r="H86" s="9"/>
      <c r="I86" s="9"/>
      <c r="J86" s="9"/>
      <c r="K86" s="9"/>
      <c r="L86" s="9"/>
      <c r="M86" s="9"/>
      <c r="N86" s="9"/>
      <c r="O86" s="9"/>
      <c r="P86" s="9"/>
      <c r="Q86" s="9"/>
      <c r="R86" s="9"/>
      <c r="S86" s="9"/>
      <c r="T86" s="9"/>
      <c r="U86" s="9"/>
      <c r="V86" s="9"/>
      <c r="W86" s="9"/>
      <c r="X86" s="9"/>
      <c r="Y86" s="9"/>
      <c r="Z86" s="9"/>
      <c r="AA86" s="9"/>
      <c r="AB86" s="9"/>
    </row>
    <row r="87" spans="1:28" x14ac:dyDescent="0.4">
      <c r="A87" s="9"/>
      <c r="B87" s="11"/>
      <c r="C87" s="11"/>
      <c r="D87" s="11"/>
      <c r="E87" s="11"/>
      <c r="F87" s="20"/>
      <c r="G87" s="9"/>
      <c r="H87" s="9"/>
      <c r="I87" s="9"/>
      <c r="J87" s="9"/>
      <c r="K87" s="9"/>
      <c r="L87" s="9"/>
      <c r="M87" s="9"/>
      <c r="N87" s="9"/>
      <c r="O87" s="9"/>
      <c r="P87" s="9"/>
      <c r="Q87" s="9"/>
      <c r="R87" s="9"/>
      <c r="S87" s="9"/>
      <c r="T87" s="9"/>
      <c r="U87" s="9"/>
      <c r="V87" s="9"/>
      <c r="W87" s="9"/>
      <c r="X87" s="9"/>
      <c r="Y87" s="9"/>
      <c r="Z87" s="9"/>
      <c r="AA87" s="9"/>
      <c r="AB87" s="9"/>
    </row>
    <row r="88" spans="1:28" x14ac:dyDescent="0.4">
      <c r="A88" s="9"/>
      <c r="B88" s="11"/>
      <c r="C88" s="11"/>
      <c r="D88" s="11"/>
      <c r="E88" s="11"/>
      <c r="F88" s="20"/>
      <c r="G88" s="9"/>
      <c r="H88" s="9"/>
      <c r="I88" s="9"/>
      <c r="J88" s="9"/>
      <c r="K88" s="9"/>
      <c r="L88" s="9"/>
      <c r="M88" s="9"/>
      <c r="N88" s="9"/>
      <c r="O88" s="9"/>
      <c r="P88" s="9"/>
      <c r="Q88" s="9"/>
      <c r="R88" s="9"/>
      <c r="S88" s="9"/>
      <c r="T88" s="9"/>
      <c r="U88" s="9"/>
      <c r="V88" s="9"/>
      <c r="W88" s="9"/>
      <c r="X88" s="9"/>
      <c r="Y88" s="9"/>
      <c r="Z88" s="9"/>
      <c r="AA88" s="9"/>
      <c r="AB88" s="9"/>
    </row>
    <row r="89" spans="1:28" x14ac:dyDescent="0.4">
      <c r="A89" s="9"/>
      <c r="B89" s="11"/>
      <c r="C89" s="11"/>
      <c r="D89" s="11"/>
      <c r="E89" s="11"/>
      <c r="F89" s="20"/>
      <c r="G89" s="9"/>
      <c r="H89" s="9"/>
      <c r="I89" s="9"/>
      <c r="J89" s="9"/>
      <c r="K89" s="9"/>
      <c r="L89" s="9"/>
      <c r="M89" s="9"/>
      <c r="N89" s="9"/>
      <c r="O89" s="9"/>
      <c r="P89" s="9"/>
      <c r="Q89" s="9"/>
      <c r="R89" s="9"/>
      <c r="S89" s="9"/>
      <c r="T89" s="9"/>
      <c r="U89" s="9"/>
      <c r="V89" s="9"/>
      <c r="W89" s="9"/>
      <c r="X89" s="9"/>
      <c r="Y89" s="9"/>
      <c r="Z89" s="9"/>
      <c r="AA89" s="9"/>
      <c r="AB89" s="9"/>
    </row>
    <row r="90" spans="1:28" x14ac:dyDescent="0.4">
      <c r="A90" s="9"/>
      <c r="B90" s="11"/>
      <c r="C90" s="11"/>
      <c r="D90" s="11"/>
      <c r="E90" s="11"/>
      <c r="F90" s="20"/>
      <c r="G90" s="9"/>
      <c r="H90" s="9"/>
      <c r="I90" s="9"/>
      <c r="J90" s="9"/>
      <c r="K90" s="9"/>
      <c r="L90" s="9"/>
      <c r="M90" s="9"/>
      <c r="N90" s="9"/>
      <c r="O90" s="9"/>
      <c r="P90" s="9"/>
      <c r="Q90" s="9"/>
      <c r="R90" s="9"/>
      <c r="S90" s="9"/>
      <c r="T90" s="9"/>
      <c r="U90" s="9"/>
      <c r="V90" s="9"/>
      <c r="W90" s="9"/>
      <c r="X90" s="9"/>
      <c r="Y90" s="9"/>
      <c r="Z90" s="9"/>
      <c r="AA90" s="9"/>
      <c r="AB90" s="9"/>
    </row>
    <row r="91" spans="1:28" x14ac:dyDescent="0.4">
      <c r="A91" s="9"/>
      <c r="B91" s="11"/>
      <c r="C91" s="11"/>
      <c r="D91" s="11"/>
      <c r="E91" s="11"/>
      <c r="F91" s="20"/>
      <c r="G91" s="9"/>
      <c r="H91" s="9"/>
      <c r="I91" s="9"/>
      <c r="J91" s="9"/>
      <c r="K91" s="9"/>
      <c r="L91" s="9"/>
      <c r="M91" s="9"/>
      <c r="N91" s="9"/>
      <c r="O91" s="9"/>
      <c r="P91" s="9"/>
      <c r="Q91" s="9"/>
      <c r="R91" s="9"/>
      <c r="S91" s="9"/>
      <c r="T91" s="9"/>
      <c r="U91" s="9"/>
      <c r="V91" s="9"/>
      <c r="W91" s="9"/>
      <c r="X91" s="9"/>
      <c r="Y91" s="9"/>
      <c r="Z91" s="9"/>
      <c r="AA91" s="9"/>
      <c r="AB91" s="9"/>
    </row>
    <row r="92" spans="1:28" x14ac:dyDescent="0.4">
      <c r="A92" s="9"/>
      <c r="B92" s="11"/>
      <c r="C92" s="11"/>
      <c r="D92" s="11"/>
      <c r="E92" s="11"/>
      <c r="F92" s="20"/>
      <c r="G92" s="9"/>
      <c r="H92" s="9"/>
      <c r="I92" s="9"/>
      <c r="J92" s="9"/>
      <c r="K92" s="9"/>
      <c r="L92" s="9"/>
      <c r="M92" s="9"/>
      <c r="N92" s="9"/>
      <c r="O92" s="9"/>
      <c r="P92" s="9"/>
      <c r="Q92" s="9"/>
      <c r="R92" s="9"/>
      <c r="S92" s="9"/>
      <c r="T92" s="9"/>
      <c r="U92" s="9"/>
      <c r="V92" s="9"/>
      <c r="W92" s="9"/>
      <c r="X92" s="9"/>
      <c r="Y92" s="9"/>
      <c r="Z92" s="9"/>
      <c r="AA92" s="9"/>
      <c r="AB92" s="9"/>
    </row>
    <row r="93" spans="1:28" x14ac:dyDescent="0.4">
      <c r="A93" s="9"/>
      <c r="B93" s="11"/>
      <c r="C93" s="11"/>
      <c r="D93" s="11"/>
      <c r="E93" s="11"/>
      <c r="F93" s="20"/>
      <c r="G93" s="9"/>
      <c r="H93" s="9"/>
      <c r="I93" s="9"/>
      <c r="J93" s="9"/>
      <c r="K93" s="9"/>
      <c r="L93" s="9"/>
      <c r="M93" s="9"/>
      <c r="N93" s="9"/>
      <c r="O93" s="9"/>
      <c r="P93" s="9"/>
      <c r="Q93" s="9"/>
      <c r="R93" s="9"/>
      <c r="S93" s="9"/>
      <c r="T93" s="9"/>
      <c r="U93" s="9"/>
      <c r="V93" s="9"/>
      <c r="W93" s="9"/>
      <c r="X93" s="9"/>
      <c r="Y93" s="9"/>
      <c r="Z93" s="9"/>
      <c r="AA93" s="9"/>
      <c r="AB93" s="9"/>
    </row>
    <row r="94" spans="1:28" x14ac:dyDescent="0.4">
      <c r="A94" s="9"/>
      <c r="B94" s="11"/>
      <c r="C94" s="11"/>
      <c r="D94" s="11"/>
      <c r="E94" s="11"/>
      <c r="F94" s="20"/>
      <c r="G94" s="9"/>
      <c r="H94" s="9"/>
      <c r="I94" s="9"/>
      <c r="J94" s="9"/>
      <c r="K94" s="9"/>
      <c r="L94" s="9"/>
      <c r="M94" s="9"/>
      <c r="N94" s="9"/>
      <c r="O94" s="9"/>
      <c r="P94" s="9"/>
      <c r="Q94" s="9"/>
      <c r="R94" s="9"/>
      <c r="S94" s="9"/>
      <c r="T94" s="9"/>
      <c r="U94" s="9"/>
      <c r="V94" s="9"/>
      <c r="W94" s="9"/>
      <c r="X94" s="9"/>
      <c r="Y94" s="9"/>
      <c r="Z94" s="9"/>
      <c r="AA94" s="9"/>
      <c r="AB94" s="9"/>
    </row>
    <row r="95" spans="1:28" x14ac:dyDescent="0.4">
      <c r="A95" s="9"/>
      <c r="B95" s="11"/>
      <c r="C95" s="11"/>
      <c r="D95" s="11"/>
      <c r="E95" s="11"/>
      <c r="F95" s="20"/>
      <c r="G95" s="9"/>
      <c r="H95" s="9"/>
      <c r="I95" s="9"/>
      <c r="J95" s="9"/>
      <c r="K95" s="9"/>
      <c r="L95" s="9"/>
      <c r="M95" s="9"/>
      <c r="N95" s="9"/>
      <c r="O95" s="9"/>
      <c r="P95" s="9"/>
      <c r="Q95" s="9"/>
      <c r="R95" s="9"/>
      <c r="S95" s="9"/>
      <c r="T95" s="9"/>
      <c r="U95" s="9"/>
      <c r="V95" s="9"/>
      <c r="W95" s="9"/>
      <c r="X95" s="9"/>
      <c r="Y95" s="9"/>
      <c r="Z95" s="9"/>
      <c r="AA95" s="9"/>
      <c r="AB95" s="9"/>
    </row>
    <row r="96" spans="1:28" x14ac:dyDescent="0.4">
      <c r="A96" s="9"/>
      <c r="B96" s="11"/>
      <c r="C96" s="11"/>
      <c r="D96" s="11"/>
      <c r="E96" s="11"/>
      <c r="F96" s="20"/>
      <c r="G96" s="9"/>
      <c r="H96" s="9"/>
      <c r="I96" s="9"/>
      <c r="J96" s="9"/>
      <c r="K96" s="9"/>
      <c r="L96" s="9"/>
      <c r="M96" s="9"/>
      <c r="N96" s="9"/>
      <c r="O96" s="9"/>
      <c r="P96" s="9"/>
      <c r="Q96" s="9"/>
      <c r="R96" s="9"/>
      <c r="S96" s="9"/>
      <c r="T96" s="9"/>
      <c r="U96" s="9"/>
      <c r="V96" s="9"/>
      <c r="W96" s="9"/>
      <c r="X96" s="9"/>
      <c r="Y96" s="9"/>
      <c r="Z96" s="9"/>
      <c r="AA96" s="9"/>
      <c r="AB96" s="9"/>
    </row>
  </sheetData>
  <sheetProtection algorithmName="SHA-512" hashValue="wiDhiw5W4X+bzWAryUjIReqwv3S8TnRXaw8TBdt0/tVms5/oDSSFB3JUtG+p3Edzdb12MjCZ2uCwp2WmCwMpPw==" saltValue="5tj00IxAYi6oZJhaTlygpQ==" spinCount="100000" sheet="1" objects="1" scenarios="1" selectLockedCells="1"/>
  <mergeCells count="7">
    <mergeCell ref="A14:F14"/>
    <mergeCell ref="H1:H2"/>
    <mergeCell ref="A1:F1"/>
    <mergeCell ref="B4:F4"/>
    <mergeCell ref="B11:F11"/>
    <mergeCell ref="A2:F2"/>
    <mergeCell ref="A7:F7"/>
  </mergeCells>
  <dataValidations count="16">
    <dataValidation type="whole" allowBlank="1" showInputMessage="1" showErrorMessage="1" errorTitle="Chyba" error="Počet streamov musí byť celé číslo do 20 000. Ak máte viac ako 20000 streamov, zvoľte inú podkategóriu._x000a_" sqref="B5" xr:uid="{00000000-0002-0000-0300-000000000000}">
      <formula1>0</formula1>
      <formula2>20000</formula2>
    </dataValidation>
    <dataValidation type="whole" allowBlank="1" showInputMessage="1" showErrorMessage="1" errorTitle="Chyba" error="Počet streamov musí byť celé číslo._x000a_Pri Medium SOD Audio: počet streamov nesmie byť vyšší ako 40 000 a nižší ako 20 001 - zvoľte inú podkategóriu." sqref="B6" xr:uid="{00000000-0002-0000-0300-000001000000}">
      <formula1>20001</formula1>
      <formula2>40000</formula2>
    </dataValidation>
    <dataValidation type="decimal" operator="greaterThan" allowBlank="1" showInputMessage="1" showErrorMessage="1" errorTitle="Chyba" error="Je možné vyplniť iba číslo._x000a_" sqref="C8" xr:uid="{00000000-0002-0000-0300-000002000000}">
      <formula1>0</formula1>
    </dataValidation>
    <dataValidation type="whole" operator="greaterThan" allowBlank="1" showInputMessage="1" showErrorMessage="1" errorTitle="Chyba" error="Počet predplatiteľov musí byť celé číslo._x000a_" sqref="D9 D16" xr:uid="{00000000-0002-0000-0300-000003000000}">
      <formula1>0</formula1>
    </dataValidation>
    <dataValidation type="decimal" operator="greaterThan" allowBlank="1" showInputMessage="1" showErrorMessage="1" errorTitle="Chyba" error="Celková cena predplatného musí byť číslo._x000a_" sqref="E9" xr:uid="{00000000-0002-0000-0300-000004000000}">
      <formula1>0</formula1>
    </dataValidation>
    <dataValidation type="whole" allowBlank="1" showInputMessage="1" showErrorMessage="1" errorTitle="Chyba" error="Počet streamov musí byť celé číslo do 20 000._x000a__x000a_" sqref="B12" xr:uid="{00000000-0002-0000-0300-000005000000}">
      <formula1>0</formula1>
      <formula2>20000</formula2>
    </dataValidation>
    <dataValidation allowBlank="1" showInputMessage="1" showErrorMessage="1" errorTitle="Chyba" error="Počet streamov musí byť celé číslo._x000a_Pri Basic SOD Audio-Video: počet predplatiteľov nesmie byť väčší ako 20 000 - zvoľte inú potkategóriu." sqref="F12" xr:uid="{00000000-0002-0000-0300-000006000000}"/>
    <dataValidation type="whole" allowBlank="1" showInputMessage="1" showErrorMessage="1" errorTitle="Chyba" error="Počet streamov musí byť celé číslo._x000a_Pri Medium SOD Audio-Video: počet streamov nesmie byť vyšší ako 40 000 a nižší ako 20 001 - zvoľte inú podkategóriu." sqref="B13" xr:uid="{00000000-0002-0000-0300-000007000000}">
      <formula1>20001</formula1>
      <formula2>40000</formula2>
    </dataValidation>
    <dataValidation type="decimal" allowBlank="1" showInputMessage="1" showErrorMessage="1" errorTitle="Chyba" error="Položka Celkové hrubé príjmy musí byť celé alebo desatinné čáslo._x000a_" sqref="C15" xr:uid="{00000000-0002-0000-0300-000008000000}">
      <formula1>0</formula1>
      <formula2>999999999999999000</formula2>
    </dataValidation>
    <dataValidation type="decimal" operator="greaterThan" allowBlank="1" showInputMessage="1" showErrorMessage="1" errorTitle="Chyba" error="Celková cena predplatného musí byť celé alebo desatinné číslo._x000a_" sqref="E16" xr:uid="{00000000-0002-0000-0300-000009000000}">
      <formula1>0</formula1>
    </dataValidation>
    <dataValidation type="decimal" operator="greaterThan" allowBlank="1" showInputMessage="1" showErrorMessage="1" errorTitle="Chyba" error="Položka Celkové hrubé príjmy musí byť celé alebo desatinné číslo." sqref="C17:C18 C20:C21" xr:uid="{00000000-0002-0000-0300-00000A000000}">
      <formula1>0</formula1>
    </dataValidation>
    <dataValidation type="decimal" operator="greaterThanOrEqual" allowBlank="1" showInputMessage="1" showErrorMessage="1" errorTitle="Chyba" error="Položka Celkové hrubé príjmy musí byť celé alebo desatinné číslo._x000a_" sqref="C10" xr:uid="{00000000-0002-0000-0300-00000B000000}">
      <formula1>0</formula1>
    </dataValidation>
    <dataValidation type="whole" operator="greaterThan" allowBlank="1" showInputMessage="1" showErrorMessage="1" errorTitle="Chyba" error="Počet predplatiteľov musí byť celé číslo." sqref="D19" xr:uid="{00000000-0002-0000-0300-00000C000000}">
      <formula1>0</formula1>
    </dataValidation>
    <dataValidation type="decimal" operator="greaterThan" allowBlank="1" showInputMessage="1" showErrorMessage="1" errorTitle="Chyba" error="Položka Celková cena predplatného musí byť celé alebo desatinné číslo." sqref="E19" xr:uid="{00000000-0002-0000-0300-00000D000000}">
      <formula1>0</formula1>
    </dataValidation>
    <dataValidation type="whole" operator="greaterThan" allowBlank="1" showInputMessage="1" showErrorMessage="1" errorTitle="Chyba" error="Počet streamov musí byť celé číslo väčšie ako 40 000._x000a_" sqref="B8:B10" xr:uid="{00000000-0002-0000-0300-00000E000000}">
      <formula1>40000</formula1>
    </dataValidation>
    <dataValidation type="whole" operator="greaterThan" allowBlank="1" showInputMessage="1" showErrorMessage="1" errorTitle="Chyba" error="Počet streamov musí byť celé číslo väčšie ako 40 000." sqref="B15:B21" xr:uid="{00000000-0002-0000-0300-00000F000000}">
      <formula1>40000</formula1>
    </dataValidation>
  </dataValidations>
  <hyperlinks>
    <hyperlink ref="H1" location="Sadzobník!A1" display="Sadzobník"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9"/>
  <sheetViews>
    <sheetView tabSelected="1" workbookViewId="0">
      <selection activeCell="D4" sqref="D4"/>
    </sheetView>
  </sheetViews>
  <sheetFormatPr defaultColWidth="9.109375" defaultRowHeight="16.8" x14ac:dyDescent="0.4"/>
  <cols>
    <col min="1" max="1" width="33.6640625" style="10" customWidth="1"/>
    <col min="2" max="4" width="25.6640625" style="10" customWidth="1"/>
    <col min="5" max="5" width="15.6640625" style="10" customWidth="1"/>
    <col min="6" max="6" width="9.109375" style="10"/>
    <col min="7" max="7" width="12.6640625" style="10" bestFit="1" customWidth="1"/>
    <col min="8" max="16384" width="9.109375" style="10"/>
  </cols>
  <sheetData>
    <row r="1" spans="1:34" x14ac:dyDescent="0.4">
      <c r="A1" s="253" t="s">
        <v>92</v>
      </c>
      <c r="B1" s="231"/>
      <c r="C1" s="231"/>
      <c r="D1" s="231"/>
      <c r="E1" s="231"/>
      <c r="F1" s="122"/>
      <c r="G1" s="259" t="s">
        <v>93</v>
      </c>
      <c r="H1" s="9"/>
      <c r="I1" s="9"/>
      <c r="J1" s="9"/>
      <c r="K1" s="9"/>
      <c r="L1" s="9"/>
      <c r="M1" s="9"/>
      <c r="N1" s="9"/>
      <c r="O1" s="9"/>
      <c r="P1" s="9"/>
      <c r="Q1" s="9"/>
      <c r="R1" s="9"/>
      <c r="S1" s="9"/>
      <c r="T1" s="9"/>
      <c r="U1" s="9"/>
      <c r="V1" s="9"/>
      <c r="W1" s="9"/>
      <c r="X1" s="9"/>
      <c r="Y1" s="9"/>
      <c r="Z1" s="9"/>
      <c r="AA1" s="9"/>
      <c r="AB1" s="9"/>
      <c r="AC1" s="9"/>
      <c r="AD1" s="9"/>
      <c r="AE1" s="9"/>
      <c r="AF1" s="9"/>
      <c r="AG1" s="9"/>
      <c r="AH1" s="9"/>
    </row>
    <row r="2" spans="1:34" ht="17.399999999999999" thickBot="1" x14ac:dyDescent="0.45">
      <c r="A2" s="256" t="s">
        <v>96</v>
      </c>
      <c r="B2" s="273"/>
      <c r="C2" s="273"/>
      <c r="D2" s="273"/>
      <c r="E2" s="274"/>
      <c r="F2" s="122"/>
      <c r="G2" s="260"/>
      <c r="H2" s="9"/>
      <c r="I2" s="9"/>
      <c r="J2" s="9"/>
      <c r="K2" s="9"/>
      <c r="L2" s="9"/>
      <c r="M2" s="9"/>
      <c r="N2" s="9"/>
      <c r="O2" s="9"/>
      <c r="P2" s="9"/>
      <c r="Q2" s="9"/>
      <c r="R2" s="9"/>
      <c r="S2" s="9"/>
      <c r="T2" s="9"/>
      <c r="U2" s="9"/>
      <c r="V2" s="9"/>
      <c r="W2" s="9"/>
      <c r="X2" s="9"/>
      <c r="Y2" s="9"/>
      <c r="Z2" s="9"/>
      <c r="AA2" s="9"/>
      <c r="AB2" s="9"/>
      <c r="AC2" s="9"/>
      <c r="AD2" s="9"/>
      <c r="AE2" s="9"/>
      <c r="AF2" s="9"/>
      <c r="AG2" s="9"/>
      <c r="AH2" s="9"/>
    </row>
    <row r="3" spans="1:34" ht="45.6" thickBot="1" x14ac:dyDescent="0.45">
      <c r="A3" s="24" t="s">
        <v>38</v>
      </c>
      <c r="B3" s="121" t="s">
        <v>41</v>
      </c>
      <c r="C3" s="121" t="s">
        <v>40</v>
      </c>
      <c r="D3" s="25" t="s">
        <v>42</v>
      </c>
      <c r="E3" s="100" t="s">
        <v>15</v>
      </c>
      <c r="F3" s="9"/>
      <c r="G3" s="9"/>
      <c r="H3" s="9"/>
      <c r="I3" s="9"/>
      <c r="J3" s="9"/>
      <c r="K3" s="9"/>
      <c r="L3" s="9"/>
      <c r="M3" s="9"/>
      <c r="N3" s="9"/>
      <c r="O3" s="9"/>
      <c r="P3" s="9"/>
      <c r="Q3" s="9"/>
      <c r="R3" s="9"/>
      <c r="S3" s="9"/>
      <c r="T3" s="9"/>
      <c r="U3" s="9"/>
      <c r="V3" s="9"/>
      <c r="W3" s="9"/>
      <c r="X3" s="9"/>
      <c r="Y3" s="9"/>
      <c r="Z3" s="9"/>
      <c r="AA3" s="9"/>
      <c r="AB3" s="9"/>
      <c r="AC3" s="9"/>
      <c r="AD3" s="9"/>
      <c r="AE3" s="9"/>
      <c r="AF3" s="9"/>
      <c r="AG3" s="9"/>
      <c r="AH3" s="9"/>
    </row>
    <row r="4" spans="1:34" ht="17.399999999999999" thickBot="1" x14ac:dyDescent="0.45">
      <c r="A4" s="102" t="s">
        <v>39</v>
      </c>
      <c r="B4" s="192"/>
      <c r="C4" s="192"/>
      <c r="D4" s="192"/>
      <c r="E4" s="107" t="str">
        <f>IF(OR(B4&lt;&gt;"",C4&lt;&gt;"",D4&lt;&gt;""),MAX(B4*0.07,(C4*6.7405+(D4/1000)*6.7405),26.52),"")</f>
        <v/>
      </c>
      <c r="F4" s="9"/>
      <c r="G4" s="9"/>
      <c r="H4" s="9"/>
      <c r="I4" s="9"/>
      <c r="J4" s="9"/>
      <c r="K4" s="9"/>
      <c r="L4" s="9"/>
      <c r="M4" s="9"/>
      <c r="N4" s="9"/>
      <c r="O4" s="9"/>
      <c r="P4" s="9"/>
      <c r="Q4" s="9"/>
      <c r="R4" s="9"/>
      <c r="S4" s="9"/>
      <c r="T4" s="9"/>
      <c r="U4" s="9"/>
      <c r="V4" s="9"/>
      <c r="W4" s="9"/>
      <c r="X4" s="9"/>
      <c r="Y4" s="9"/>
      <c r="Z4" s="9"/>
      <c r="AA4" s="9"/>
      <c r="AB4" s="9"/>
      <c r="AC4" s="9"/>
      <c r="AD4" s="9"/>
      <c r="AE4" s="9"/>
      <c r="AF4" s="9"/>
      <c r="AG4" s="9"/>
      <c r="AH4" s="9"/>
    </row>
    <row r="5" spans="1:34" x14ac:dyDescent="0.4">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1:34" x14ac:dyDescent="0.4">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x14ac:dyDescent="0.4">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row>
    <row r="8" spans="1:34" x14ac:dyDescent="0.4">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row>
    <row r="9" spans="1:34" x14ac:dyDescent="0.4">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row>
    <row r="10" spans="1:34" x14ac:dyDescent="0.4">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row>
    <row r="11" spans="1:34" x14ac:dyDescent="0.4">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x14ac:dyDescent="0.4">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x14ac:dyDescent="0.4">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x14ac:dyDescent="0.4">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row>
    <row r="15" spans="1:34" x14ac:dyDescent="0.4">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x14ac:dyDescent="0.4">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x14ac:dyDescent="0.4">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x14ac:dyDescent="0.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x14ac:dyDescent="0.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x14ac:dyDescent="0.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4" x14ac:dyDescent="0.4">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row>
    <row r="23" spans="1:34" x14ac:dyDescent="0.4">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x14ac:dyDescent="0.4">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x14ac:dyDescent="0.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x14ac:dyDescent="0.4">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4" x14ac:dyDescent="0.4">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4" x14ac:dyDescent="0.4">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x14ac:dyDescent="0.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x14ac:dyDescent="0.4">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x14ac:dyDescent="0.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x14ac:dyDescent="0.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x14ac:dyDescent="0.4">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x14ac:dyDescent="0.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x14ac:dyDescent="0.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x14ac:dyDescent="0.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x14ac:dyDescent="0.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x14ac:dyDescent="0.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x14ac:dyDescent="0.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x14ac:dyDescent="0.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x14ac:dyDescent="0.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x14ac:dyDescent="0.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x14ac:dyDescent="0.4">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x14ac:dyDescent="0.4">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x14ac:dyDescent="0.4">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x14ac:dyDescent="0.4">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x14ac:dyDescent="0.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x14ac:dyDescent="0.4">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8:34" x14ac:dyDescent="0.4">
      <c r="R49" s="9"/>
      <c r="S49" s="9"/>
      <c r="T49" s="9"/>
      <c r="U49" s="9"/>
      <c r="V49" s="9"/>
      <c r="W49" s="9"/>
      <c r="X49" s="9"/>
      <c r="Y49" s="9"/>
      <c r="Z49" s="9"/>
      <c r="AA49" s="9"/>
      <c r="AB49" s="9"/>
      <c r="AC49" s="9"/>
      <c r="AD49" s="9"/>
      <c r="AE49" s="9"/>
      <c r="AF49" s="9"/>
      <c r="AG49" s="9"/>
      <c r="AH49" s="9"/>
    </row>
  </sheetData>
  <sheetProtection algorithmName="SHA-512" hashValue="HORjyj+SCZeHKyTKBGqA5XHcEO2gfewOsaIdnc/Vpc0kwcmB+/34wYUCfQED/E8g+yRhlRGNI1y8Br9DVpDe+w==" saltValue="iY5fBRpEQ7+OsFUZARHSSA==" spinCount="100000" sheet="1" objects="1" scenarios="1" selectLockedCells="1"/>
  <mergeCells count="3">
    <mergeCell ref="A1:E1"/>
    <mergeCell ref="A2:E2"/>
    <mergeCell ref="G1:G2"/>
  </mergeCells>
  <dataValidations count="2">
    <dataValidation type="decimal" operator="greaterThanOrEqual" allowBlank="1" showInputMessage="1" showErrorMessage="1" errorTitle="Chyba" error="Položka musí obsahovať iba celé alebo desatinné číslo." sqref="B4:C4" xr:uid="{00000000-0002-0000-0400-000000000000}">
      <formula1>0</formula1>
    </dataValidation>
    <dataValidation type="whole" operator="greaterThanOrEqual" allowBlank="1" showInputMessage="1" showErrorMessage="1" errorTitle="Chyba" error="Položka musí obsahovať iba celé  číslo." sqref="D4" xr:uid="{00000000-0002-0000-0400-000001000000}">
      <formula1>0</formula1>
    </dataValidation>
  </dataValidations>
  <hyperlinks>
    <hyperlink ref="G1" location="Sadzobník!A1" display="Sadzobník"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1"/>
  <sheetViews>
    <sheetView workbookViewId="0">
      <selection activeCell="F1" sqref="F1:F2"/>
    </sheetView>
  </sheetViews>
  <sheetFormatPr defaultColWidth="9.109375" defaultRowHeight="15" x14ac:dyDescent="0.35"/>
  <cols>
    <col min="1" max="1" width="47.6640625" style="22" customWidth="1"/>
    <col min="2" max="3" width="15.6640625" style="22" customWidth="1"/>
    <col min="4" max="4" width="15.6640625" style="23" customWidth="1"/>
    <col min="5" max="5" width="9.109375" style="22"/>
    <col min="6" max="6" width="12.6640625" style="22" bestFit="1" customWidth="1"/>
    <col min="7" max="16384" width="9.109375" style="22"/>
  </cols>
  <sheetData>
    <row r="1" spans="1:32" x14ac:dyDescent="0.35">
      <c r="A1" s="253" t="s">
        <v>92</v>
      </c>
      <c r="B1" s="254"/>
      <c r="C1" s="255"/>
      <c r="D1" s="285"/>
      <c r="E1" s="75"/>
      <c r="F1" s="259" t="s">
        <v>93</v>
      </c>
      <c r="G1" s="75"/>
      <c r="H1" s="75"/>
      <c r="I1" s="75"/>
      <c r="J1" s="75"/>
      <c r="K1" s="75"/>
      <c r="L1" s="75"/>
      <c r="M1" s="75"/>
      <c r="N1" s="75"/>
      <c r="O1" s="75"/>
      <c r="P1" s="75"/>
      <c r="Q1" s="75"/>
      <c r="R1" s="75"/>
      <c r="S1" s="75"/>
      <c r="T1" s="75"/>
      <c r="U1" s="75"/>
      <c r="V1" s="75"/>
      <c r="W1" s="75"/>
      <c r="X1" s="75"/>
      <c r="Y1" s="75"/>
      <c r="Z1" s="75"/>
      <c r="AA1" s="75"/>
      <c r="AB1" s="75"/>
      <c r="AC1" s="75"/>
      <c r="AD1" s="75"/>
      <c r="AE1" s="75"/>
      <c r="AF1" s="75"/>
    </row>
    <row r="2" spans="1:32" ht="15.6" thickBot="1" x14ac:dyDescent="0.4">
      <c r="A2" s="276" t="s">
        <v>98</v>
      </c>
      <c r="B2" s="277"/>
      <c r="C2" s="277"/>
      <c r="D2" s="278"/>
      <c r="E2" s="150"/>
      <c r="F2" s="275"/>
      <c r="G2" s="75"/>
      <c r="H2" s="75"/>
      <c r="I2" s="75"/>
      <c r="J2" s="75"/>
      <c r="K2" s="75"/>
      <c r="L2" s="75"/>
      <c r="M2" s="75"/>
      <c r="N2" s="75"/>
      <c r="O2" s="75"/>
      <c r="P2" s="75"/>
      <c r="Q2" s="75"/>
      <c r="R2" s="75"/>
      <c r="S2" s="75"/>
      <c r="T2" s="75"/>
      <c r="U2" s="75"/>
      <c r="V2" s="75"/>
      <c r="W2" s="75"/>
      <c r="X2" s="75"/>
      <c r="Y2" s="75"/>
      <c r="Z2" s="75"/>
      <c r="AA2" s="75"/>
      <c r="AB2" s="75"/>
      <c r="AC2" s="75"/>
      <c r="AD2" s="75"/>
      <c r="AE2" s="75"/>
      <c r="AF2" s="75"/>
    </row>
    <row r="3" spans="1:32" ht="30.6" thickBot="1" x14ac:dyDescent="0.4">
      <c r="A3" s="24" t="s">
        <v>10</v>
      </c>
      <c r="B3" s="61" t="s">
        <v>62</v>
      </c>
      <c r="C3" s="61" t="s">
        <v>12</v>
      </c>
      <c r="D3" s="74" t="s">
        <v>15</v>
      </c>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row>
    <row r="4" spans="1:32" ht="15.6" thickBot="1" x14ac:dyDescent="0.4">
      <c r="A4" s="72"/>
      <c r="B4" s="279" t="s">
        <v>84</v>
      </c>
      <c r="C4" s="280"/>
      <c r="D4" s="281"/>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row>
    <row r="5" spans="1:32" ht="18" customHeight="1" x14ac:dyDescent="0.4">
      <c r="A5" s="73" t="s">
        <v>55</v>
      </c>
      <c r="B5" s="59"/>
      <c r="C5" s="62"/>
      <c r="D5" s="104" t="str">
        <f>IF(B5&lt;&gt;"",12.4865,"")</f>
        <v/>
      </c>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row>
    <row r="6" spans="1:32" ht="18" customHeight="1" x14ac:dyDescent="0.4">
      <c r="A6" s="28" t="s">
        <v>44</v>
      </c>
      <c r="B6" s="193"/>
      <c r="C6" s="33"/>
      <c r="D6" s="105" t="str">
        <f>IF(B6&lt;&gt;"",49.946,"")</f>
        <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row>
    <row r="7" spans="1:32" ht="18" customHeight="1" x14ac:dyDescent="0.4">
      <c r="A7" s="28" t="s">
        <v>45</v>
      </c>
      <c r="B7" s="63"/>
      <c r="C7" s="32"/>
      <c r="D7" s="175" t="str">
        <f>IF(B7&lt;&gt;"",93.6598,"")</f>
        <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row>
    <row r="8" spans="1:32" ht="18" customHeight="1" thickBot="1" x14ac:dyDescent="0.45">
      <c r="A8" s="174" t="s">
        <v>56</v>
      </c>
      <c r="B8" s="194"/>
      <c r="C8" s="194"/>
      <c r="D8" s="106" t="str">
        <f>IF(OR(C8&lt;&gt;"",B8&lt;&gt;""),MAX(B8*0.099,C8*0.1),"")</f>
        <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row>
    <row r="9" spans="1:32" ht="15" customHeight="1" thickBot="1" x14ac:dyDescent="0.4">
      <c r="A9" s="72"/>
      <c r="B9" s="279" t="s">
        <v>85</v>
      </c>
      <c r="C9" s="280"/>
      <c r="D9" s="281"/>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row>
    <row r="10" spans="1:32" ht="18" customHeight="1" x14ac:dyDescent="0.4">
      <c r="A10" s="28" t="s">
        <v>57</v>
      </c>
      <c r="B10" s="195"/>
      <c r="C10" s="33"/>
      <c r="D10" s="105" t="str">
        <f>IF(B10&lt;&gt;"",24.973,"")</f>
        <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row>
    <row r="11" spans="1:32" ht="18" customHeight="1" x14ac:dyDescent="0.4">
      <c r="A11" s="28" t="s">
        <v>58</v>
      </c>
      <c r="B11" s="195"/>
      <c r="C11" s="33"/>
      <c r="D11" s="105" t="str">
        <f>IF(B11&lt;&gt;"",46.8188,"")</f>
        <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row>
    <row r="12" spans="1:32" ht="18" customHeight="1" x14ac:dyDescent="0.35">
      <c r="A12" s="48" t="s">
        <v>61</v>
      </c>
      <c r="B12" s="282"/>
      <c r="C12" s="283"/>
      <c r="D12" s="284"/>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row>
    <row r="13" spans="1:32" ht="18" customHeight="1" x14ac:dyDescent="0.4">
      <c r="A13" s="34" t="s">
        <v>59</v>
      </c>
      <c r="B13" s="4"/>
      <c r="C13" s="198"/>
      <c r="D13" s="39" t="str">
        <f>IF(OR(C13&lt;&gt;"",B13&lt;&gt;""),MAX(B13*0.0499,C13*0.06),"")</f>
        <v/>
      </c>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row>
    <row r="14" spans="1:32" ht="18" customHeight="1" thickBot="1" x14ac:dyDescent="0.45">
      <c r="A14" s="36" t="s">
        <v>60</v>
      </c>
      <c r="B14" s="196"/>
      <c r="C14" s="197"/>
      <c r="D14" s="40" t="str">
        <f>IF(OR(C14&lt;&gt;"",B13&lt;&gt;""),MAX(B14*0.0249,C14*0.03),"")</f>
        <v/>
      </c>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row>
    <row r="15" spans="1:32" x14ac:dyDescent="0.35">
      <c r="A15" s="75"/>
      <c r="B15" s="75"/>
      <c r="C15" s="75"/>
      <c r="D15" s="76"/>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row>
    <row r="16" spans="1:32" x14ac:dyDescent="0.35">
      <c r="A16" s="75"/>
      <c r="B16" s="75"/>
      <c r="C16" s="75"/>
      <c r="D16" s="76"/>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row>
    <row r="17" spans="1:32" x14ac:dyDescent="0.35">
      <c r="A17" s="75"/>
      <c r="B17" s="75"/>
      <c r="C17" s="75"/>
      <c r="D17" s="76"/>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row>
    <row r="18" spans="1:32" x14ac:dyDescent="0.35">
      <c r="A18" s="75"/>
      <c r="B18" s="75"/>
      <c r="C18" s="75"/>
      <c r="D18" s="76"/>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row>
    <row r="19" spans="1:32" x14ac:dyDescent="0.35">
      <c r="A19" s="75"/>
      <c r="B19" s="75"/>
      <c r="C19" s="75"/>
      <c r="D19" s="76"/>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row>
    <row r="20" spans="1:32" x14ac:dyDescent="0.35">
      <c r="A20" s="75"/>
      <c r="B20" s="75"/>
      <c r="C20" s="75"/>
      <c r="D20" s="76"/>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row>
    <row r="21" spans="1:32" x14ac:dyDescent="0.35">
      <c r="A21" s="75"/>
      <c r="B21" s="75"/>
      <c r="C21" s="77"/>
      <c r="D21" s="76"/>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row>
    <row r="22" spans="1:32" x14ac:dyDescent="0.35">
      <c r="A22" s="75"/>
      <c r="B22" s="75"/>
      <c r="C22" s="75"/>
      <c r="D22" s="76"/>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row>
    <row r="23" spans="1:32" x14ac:dyDescent="0.35">
      <c r="A23" s="75"/>
      <c r="B23" s="75"/>
      <c r="C23" s="75"/>
      <c r="D23" s="76"/>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row>
    <row r="24" spans="1:32" x14ac:dyDescent="0.35">
      <c r="A24" s="75"/>
      <c r="B24" s="75"/>
      <c r="C24" s="75"/>
      <c r="D24" s="76"/>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row>
    <row r="25" spans="1:32" x14ac:dyDescent="0.35">
      <c r="A25" s="75"/>
      <c r="B25" s="75"/>
      <c r="C25" s="75"/>
      <c r="D25" s="76"/>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row>
    <row r="26" spans="1:32" x14ac:dyDescent="0.35">
      <c r="A26" s="75"/>
      <c r="B26" s="75"/>
      <c r="C26" s="75"/>
      <c r="D26" s="76"/>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row>
    <row r="27" spans="1:32" x14ac:dyDescent="0.35">
      <c r="A27" s="75"/>
      <c r="B27" s="75"/>
      <c r="C27" s="75"/>
      <c r="D27" s="76"/>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row>
    <row r="28" spans="1:32" x14ac:dyDescent="0.35">
      <c r="A28" s="75"/>
      <c r="B28" s="75"/>
      <c r="C28" s="75"/>
      <c r="D28" s="76"/>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row>
    <row r="29" spans="1:32" x14ac:dyDescent="0.35">
      <c r="A29" s="75"/>
      <c r="B29" s="75"/>
      <c r="C29" s="75"/>
      <c r="D29" s="76"/>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row>
    <row r="30" spans="1:32" x14ac:dyDescent="0.35">
      <c r="A30" s="75"/>
      <c r="B30" s="75"/>
      <c r="C30" s="75"/>
      <c r="D30" s="76"/>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row>
    <row r="31" spans="1:32" x14ac:dyDescent="0.35">
      <c r="A31" s="75"/>
      <c r="B31" s="75"/>
      <c r="C31" s="75"/>
      <c r="D31" s="76"/>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row>
    <row r="32" spans="1:32" x14ac:dyDescent="0.35">
      <c r="A32" s="75"/>
      <c r="B32" s="75"/>
      <c r="C32" s="75"/>
      <c r="D32" s="76"/>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row>
    <row r="33" spans="1:32" x14ac:dyDescent="0.35">
      <c r="A33" s="75"/>
      <c r="B33" s="75"/>
      <c r="C33" s="75"/>
      <c r="D33" s="76"/>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row>
    <row r="34" spans="1:32" x14ac:dyDescent="0.35">
      <c r="A34" s="75"/>
      <c r="B34" s="75"/>
      <c r="C34" s="75"/>
      <c r="D34" s="76"/>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row>
    <row r="35" spans="1:32" x14ac:dyDescent="0.35">
      <c r="A35" s="75"/>
      <c r="B35" s="75"/>
      <c r="C35" s="75"/>
      <c r="D35" s="76"/>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row>
    <row r="36" spans="1:32" x14ac:dyDescent="0.35">
      <c r="A36" s="75"/>
      <c r="B36" s="75"/>
      <c r="C36" s="75"/>
      <c r="D36" s="76"/>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row>
    <row r="37" spans="1:32" x14ac:dyDescent="0.35">
      <c r="A37" s="75"/>
      <c r="B37" s="75"/>
      <c r="C37" s="75"/>
      <c r="D37" s="76"/>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row>
    <row r="38" spans="1:32" x14ac:dyDescent="0.35">
      <c r="A38" s="75"/>
      <c r="B38" s="75"/>
      <c r="C38" s="75"/>
      <c r="D38" s="76"/>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row>
    <row r="39" spans="1:32" x14ac:dyDescent="0.35">
      <c r="A39" s="75"/>
      <c r="B39" s="75"/>
      <c r="C39" s="75"/>
      <c r="D39" s="76"/>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row>
    <row r="40" spans="1:32" x14ac:dyDescent="0.35">
      <c r="A40" s="75"/>
      <c r="B40" s="75"/>
      <c r="C40" s="75"/>
      <c r="D40" s="76"/>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row>
    <row r="41" spans="1:32" x14ac:dyDescent="0.35">
      <c r="A41" s="75"/>
      <c r="B41" s="75"/>
      <c r="C41" s="75"/>
      <c r="D41" s="76"/>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row>
    <row r="42" spans="1:32" x14ac:dyDescent="0.35">
      <c r="A42" s="75"/>
      <c r="B42" s="75"/>
      <c r="C42" s="75"/>
      <c r="D42" s="76"/>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row>
    <row r="43" spans="1:32" x14ac:dyDescent="0.35">
      <c r="A43" s="75"/>
      <c r="B43" s="75"/>
      <c r="C43" s="75"/>
      <c r="D43" s="76"/>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row>
    <row r="44" spans="1:32" x14ac:dyDescent="0.35">
      <c r="A44" s="75"/>
      <c r="B44" s="75"/>
      <c r="C44" s="75"/>
      <c r="D44" s="76"/>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row>
    <row r="45" spans="1:32" x14ac:dyDescent="0.35">
      <c r="A45" s="75"/>
      <c r="B45" s="75"/>
      <c r="C45" s="75"/>
      <c r="D45" s="76"/>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row>
    <row r="46" spans="1:32" x14ac:dyDescent="0.35">
      <c r="A46" s="75"/>
      <c r="B46" s="75"/>
      <c r="C46" s="75"/>
      <c r="D46" s="76"/>
      <c r="E46" s="75"/>
      <c r="F46" s="75"/>
      <c r="G46" s="75"/>
      <c r="H46" s="75"/>
      <c r="I46" s="75"/>
      <c r="J46" s="75"/>
      <c r="K46" s="75"/>
      <c r="L46" s="75"/>
    </row>
    <row r="47" spans="1:32" x14ac:dyDescent="0.35">
      <c r="A47" s="75"/>
      <c r="B47" s="75"/>
      <c r="C47" s="75"/>
      <c r="D47" s="76"/>
      <c r="E47" s="75"/>
      <c r="F47" s="75"/>
      <c r="G47" s="75"/>
      <c r="H47" s="75"/>
      <c r="I47" s="75"/>
      <c r="J47" s="75"/>
      <c r="K47" s="75"/>
      <c r="L47" s="75"/>
    </row>
    <row r="48" spans="1:32" x14ac:dyDescent="0.35">
      <c r="A48" s="75"/>
      <c r="B48" s="75"/>
      <c r="C48" s="75"/>
      <c r="D48" s="76"/>
      <c r="E48" s="75"/>
      <c r="F48" s="75"/>
      <c r="G48" s="75"/>
      <c r="H48" s="75"/>
      <c r="I48" s="75"/>
      <c r="J48" s="75"/>
      <c r="K48" s="75"/>
      <c r="L48" s="75"/>
    </row>
    <row r="49" spans="1:12" x14ac:dyDescent="0.35">
      <c r="A49" s="75"/>
      <c r="B49" s="75"/>
      <c r="C49" s="75"/>
      <c r="D49" s="76"/>
      <c r="E49" s="75"/>
      <c r="F49" s="75"/>
      <c r="G49" s="75"/>
      <c r="H49" s="75"/>
      <c r="I49" s="75"/>
      <c r="J49" s="75"/>
      <c r="K49" s="75"/>
      <c r="L49" s="75"/>
    </row>
    <row r="50" spans="1:12" x14ac:dyDescent="0.35">
      <c r="A50" s="75"/>
      <c r="B50" s="75"/>
      <c r="C50" s="75"/>
      <c r="D50" s="76"/>
      <c r="E50" s="75"/>
      <c r="F50" s="75"/>
      <c r="G50" s="75"/>
      <c r="H50" s="75"/>
      <c r="I50" s="75"/>
      <c r="J50" s="75"/>
      <c r="K50" s="75"/>
      <c r="L50" s="75"/>
    </row>
    <row r="51" spans="1:12" x14ac:dyDescent="0.35">
      <c r="A51" s="75"/>
      <c r="B51" s="75"/>
      <c r="C51" s="75"/>
      <c r="D51" s="76"/>
      <c r="E51" s="75"/>
      <c r="F51" s="75"/>
      <c r="G51" s="75"/>
      <c r="H51" s="75"/>
      <c r="I51" s="75"/>
      <c r="J51" s="75"/>
      <c r="K51" s="75"/>
      <c r="L51" s="75"/>
    </row>
  </sheetData>
  <sheetProtection algorithmName="SHA-512" hashValue="R80tNCaLQGLADxhiRkD735GDE8DA2LgbT6kGU6eyJVIiFVXcMgqH+4emcJCxyJTVuaqwPplantENXpHDjpl9XA==" saltValue="3Bkn96O20cTRsaGYJ9fNpg==" spinCount="100000" sheet="1" objects="1" scenarios="1" selectLockedCells="1"/>
  <mergeCells count="6">
    <mergeCell ref="F1:F2"/>
    <mergeCell ref="A2:D2"/>
    <mergeCell ref="B4:D4"/>
    <mergeCell ref="B9:D9"/>
    <mergeCell ref="B12:D12"/>
    <mergeCell ref="A1:D1"/>
  </mergeCells>
  <dataValidations count="10">
    <dataValidation allowBlank="1" showInputMessage="1" showErrorMessage="1" errorTitle="Chyba" error="Počet streamov musí byť celé číslo._x000a_Pri Basic SOD Audio-Video: počet predplatiteľov nesmie byť väčší ako 20 000 - zvoľte inú potkategóriu." sqref="D10" xr:uid="{00000000-0002-0000-0500-000000000000}"/>
    <dataValidation type="whole" allowBlank="1" showInputMessage="1" showErrorMessage="1" errorTitle="Chyba" error="Počet stiahnutí musí byť celé číslo s najvyššou hodnotou 100." sqref="B5" xr:uid="{00000000-0002-0000-0500-000001000000}">
      <formula1>0</formula1>
      <formula2>100</formula2>
    </dataValidation>
    <dataValidation type="whole" allowBlank="1" showInputMessage="1" showErrorMessage="1" errorTitle="Chyba" error="Počet stiahnutí musí byť celé číslo a jeho hodnota musí byť od 101 do 500." sqref="B6" xr:uid="{00000000-0002-0000-0500-000002000000}">
      <formula1>101</formula1>
      <formula2>500</formula2>
    </dataValidation>
    <dataValidation type="whole" allowBlank="1" showInputMessage="1" showErrorMessage="1" errorTitle="Chyba" error="Počet stiahnutí musí byť celé číslo a jeho hodnota musí byť od 501 do 1000." sqref="B7" xr:uid="{00000000-0002-0000-0500-000003000000}">
      <formula1>501</formula1>
      <formula2>1000</formula2>
    </dataValidation>
    <dataValidation type="decimal" operator="greaterThan" allowBlank="1" showInputMessage="1" showErrorMessage="1" errorTitle="Chyba" error="Položka Celkové hrubé príjmy musí byť celé alebo desatinné číslo." sqref="C13:C14 C8" xr:uid="{00000000-0002-0000-0500-000004000000}">
      <formula1>0</formula1>
    </dataValidation>
    <dataValidation type="whole" operator="greaterThan" allowBlank="1" showInputMessage="1" showErrorMessage="1" errorTitle="Chyba" error="Počet stiahnutí musí byť celé číslo, ktoré je väčšie ako 1000." sqref="B8" xr:uid="{00000000-0002-0000-0500-000005000000}">
      <formula1>10000</formula1>
    </dataValidation>
    <dataValidation type="whole" allowBlank="1" showInputMessage="1" showErrorMessage="1" errorTitle="Chyba" error="Počet stiahnutí musí byť celé číslo od 0 do 500." sqref="B10" xr:uid="{00000000-0002-0000-0500-000006000000}">
      <formula1>0</formula1>
      <formula2>500</formula2>
    </dataValidation>
    <dataValidation type="whole" allowBlank="1" showInputMessage="1" showErrorMessage="1" errorTitle="Chyba" error="Počet stiahnutí musí byť celé číslo od 501 do 1000." sqref="B11" xr:uid="{00000000-0002-0000-0500-000007000000}">
      <formula1>501</formula1>
      <formula2>1000</formula2>
    </dataValidation>
    <dataValidation type="whole" operator="greaterThan" allowBlank="1" showInputMessage="1" showErrorMessage="1" errorTitle="Chyba" error="Počet stiahnutí musí byť celé číslo, ktoré je väčšie ako 1000._x000a_" sqref="B13" xr:uid="{00000000-0002-0000-0500-000008000000}">
      <formula1>1000</formula1>
    </dataValidation>
    <dataValidation type="whole" operator="greaterThan" allowBlank="1" showInputMessage="1" showErrorMessage="1" errorTitle="Chyba" error="Počet stiahnutí musí byť celé číslo, ktoré je väčšie ako 1000." sqref="B14" xr:uid="{00000000-0002-0000-0500-000009000000}">
      <formula1>1000</formula1>
    </dataValidation>
  </dataValidations>
  <hyperlinks>
    <hyperlink ref="F1" location="Sadzobník!A1" display="Sadzobník"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73"/>
  <sheetViews>
    <sheetView workbookViewId="0">
      <selection activeCell="G1" sqref="G1:G2"/>
    </sheetView>
  </sheetViews>
  <sheetFormatPr defaultRowHeight="14.4" x14ac:dyDescent="0.3"/>
  <cols>
    <col min="1" max="1" width="43.88671875" customWidth="1"/>
    <col min="2" max="5" width="15.6640625" customWidth="1"/>
    <col min="7" max="7" width="12.6640625" bestFit="1" customWidth="1"/>
  </cols>
  <sheetData>
    <row r="1" spans="1:47" x14ac:dyDescent="0.3">
      <c r="A1" s="253" t="s">
        <v>92</v>
      </c>
      <c r="B1" s="231"/>
      <c r="C1" s="231"/>
      <c r="D1" s="231"/>
      <c r="E1" s="231"/>
      <c r="F1" s="122"/>
      <c r="G1" s="259" t="s">
        <v>93</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47" ht="15.6" thickBot="1" x14ac:dyDescent="0.4">
      <c r="A2" s="256" t="s">
        <v>97</v>
      </c>
      <c r="B2" s="273"/>
      <c r="C2" s="273"/>
      <c r="D2" s="273"/>
      <c r="E2" s="274"/>
      <c r="F2" s="2"/>
      <c r="G2" s="27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47" ht="30" customHeight="1" thickBot="1" x14ac:dyDescent="0.35">
      <c r="A3" s="24" t="s">
        <v>38</v>
      </c>
      <c r="B3" s="27" t="s">
        <v>63</v>
      </c>
      <c r="C3" s="27" t="s">
        <v>62</v>
      </c>
      <c r="D3" s="24" t="s">
        <v>13</v>
      </c>
      <c r="E3" s="100" t="s">
        <v>15</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ht="17.399999999999999" thickBot="1" x14ac:dyDescent="0.45">
      <c r="A4" s="101" t="s">
        <v>6</v>
      </c>
      <c r="B4" s="191"/>
      <c r="C4" s="191"/>
      <c r="D4" s="191"/>
      <c r="E4" s="103" t="str">
        <f>IF(OR(B4&lt;&gt;"",C4&lt;&gt;"",D4&lt;&gt;""),MAX(B4*0.035,C4*0.0249,D4*0.1657),"")</f>
        <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47" x14ac:dyDescent="0.3">
      <c r="A5" s="2"/>
      <c r="B5" s="224"/>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row>
    <row r="6" spans="1:47" x14ac:dyDescent="0.3">
      <c r="A6" s="223" t="s">
        <v>64</v>
      </c>
      <c r="B6" s="3"/>
      <c r="C6" s="3"/>
      <c r="D6" s="3"/>
      <c r="E6" s="3"/>
      <c r="F6" s="3"/>
      <c r="G6" s="3"/>
      <c r="H6" s="3"/>
      <c r="I6" s="3"/>
      <c r="J6" s="3"/>
      <c r="K6" s="3"/>
      <c r="L6" s="3"/>
      <c r="M6" s="3"/>
      <c r="N6" s="3"/>
      <c r="O6" s="3"/>
      <c r="P6" s="3"/>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x14ac:dyDescent="0.3">
      <c r="A7" s="99"/>
      <c r="B7" s="3"/>
      <c r="C7" s="3"/>
      <c r="D7" s="3"/>
      <c r="E7" s="3"/>
      <c r="F7" s="3"/>
      <c r="G7" s="3"/>
      <c r="H7" s="3"/>
      <c r="I7" s="3"/>
      <c r="J7" s="3"/>
      <c r="K7" s="3"/>
      <c r="L7" s="3"/>
      <c r="M7" s="3"/>
      <c r="N7" s="3"/>
      <c r="O7" s="3"/>
      <c r="P7" s="3"/>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row>
    <row r="8" spans="1:47" x14ac:dyDescent="0.3">
      <c r="A8" s="3"/>
      <c r="B8" s="3"/>
      <c r="C8" s="3"/>
      <c r="D8" s="3"/>
      <c r="E8" s="3"/>
      <c r="F8" s="3"/>
      <c r="G8" s="3"/>
      <c r="H8" s="3"/>
      <c r="I8" s="3"/>
      <c r="J8" s="3"/>
      <c r="K8" s="3"/>
      <c r="L8" s="3"/>
      <c r="M8" s="3"/>
      <c r="N8" s="3"/>
      <c r="O8" s="3"/>
      <c r="P8" s="3"/>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row>
    <row r="9" spans="1:47" x14ac:dyDescent="0.3">
      <c r="A9" s="3"/>
      <c r="B9" s="3"/>
      <c r="C9" s="3"/>
      <c r="D9" s="3"/>
      <c r="E9" s="3"/>
      <c r="F9" s="3"/>
      <c r="G9" s="3"/>
      <c r="H9" s="3"/>
      <c r="I9" s="3"/>
      <c r="J9" s="3"/>
      <c r="K9" s="3"/>
      <c r="L9" s="3"/>
      <c r="M9" s="3"/>
      <c r="N9" s="3"/>
      <c r="O9" s="3"/>
      <c r="P9" s="3"/>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row>
    <row r="10" spans="1:47" x14ac:dyDescent="0.3">
      <c r="A10" s="3"/>
      <c r="B10" s="3"/>
      <c r="C10" s="3"/>
      <c r="D10" s="3"/>
      <c r="E10" s="3"/>
      <c r="F10" s="3"/>
      <c r="G10" s="3"/>
      <c r="H10" s="3"/>
      <c r="I10" s="3"/>
      <c r="J10" s="3"/>
      <c r="K10" s="3"/>
      <c r="L10" s="3"/>
      <c r="M10" s="3"/>
      <c r="N10" s="3"/>
      <c r="O10" s="3"/>
      <c r="P10" s="3"/>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1:47" x14ac:dyDescent="0.3">
      <c r="A11" s="3"/>
      <c r="B11" s="3"/>
      <c r="C11" s="3"/>
      <c r="D11" s="3"/>
      <c r="E11" s="3"/>
      <c r="F11" s="3"/>
      <c r="G11" s="3"/>
      <c r="H11" s="3"/>
      <c r="I11" s="3"/>
      <c r="J11" s="3"/>
      <c r="K11" s="3"/>
      <c r="L11" s="3"/>
      <c r="M11" s="3"/>
      <c r="N11" s="3"/>
      <c r="O11" s="3"/>
      <c r="P11" s="3"/>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row>
    <row r="12" spans="1:47" x14ac:dyDescent="0.3">
      <c r="A12" s="3"/>
      <c r="B12" s="3"/>
      <c r="C12" s="3"/>
      <c r="D12" s="3"/>
      <c r="E12" s="3"/>
      <c r="F12" s="3"/>
      <c r="G12" s="3"/>
      <c r="H12" s="3"/>
      <c r="I12" s="3"/>
      <c r="J12" s="3"/>
      <c r="K12" s="3"/>
      <c r="L12" s="3"/>
      <c r="M12" s="3"/>
      <c r="N12" s="3"/>
      <c r="O12" s="3"/>
      <c r="P12" s="3"/>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row>
    <row r="13" spans="1:47" x14ac:dyDescent="0.3">
      <c r="A13" s="3"/>
      <c r="B13" s="3"/>
      <c r="C13" s="3"/>
      <c r="D13" s="3"/>
      <c r="E13" s="3"/>
      <c r="F13" s="3"/>
      <c r="G13" s="3"/>
      <c r="H13" s="3"/>
      <c r="I13" s="3"/>
      <c r="J13" s="3"/>
      <c r="K13" s="3"/>
      <c r="L13" s="3"/>
      <c r="M13" s="3"/>
      <c r="N13" s="3"/>
      <c r="O13" s="3"/>
      <c r="P13" s="3"/>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row>
    <row r="14" spans="1:47" x14ac:dyDescent="0.3">
      <c r="A14" s="3"/>
      <c r="B14" s="3"/>
      <c r="C14" s="3"/>
      <c r="D14" s="3"/>
      <c r="E14" s="3"/>
      <c r="F14" s="3"/>
      <c r="G14" s="3"/>
      <c r="H14" s="3"/>
      <c r="I14" s="3"/>
      <c r="J14" s="3"/>
      <c r="K14" s="3"/>
      <c r="L14" s="3"/>
      <c r="M14" s="3"/>
      <c r="N14" s="3"/>
      <c r="O14" s="3"/>
      <c r="P14" s="3"/>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row>
    <row r="15" spans="1:47" x14ac:dyDescent="0.3">
      <c r="A15" s="3"/>
      <c r="B15" s="3"/>
      <c r="C15" s="3"/>
      <c r="D15" s="3"/>
      <c r="E15" s="3"/>
      <c r="F15" s="3"/>
      <c r="G15" s="3"/>
      <c r="H15" s="3"/>
      <c r="I15" s="3"/>
      <c r="J15" s="3"/>
      <c r="K15" s="3"/>
      <c r="L15" s="3"/>
      <c r="M15" s="3"/>
      <c r="N15" s="3"/>
      <c r="O15" s="3"/>
      <c r="P15" s="3"/>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row>
    <row r="16" spans="1:47" x14ac:dyDescent="0.3">
      <c r="A16" s="3"/>
      <c r="B16" s="3"/>
      <c r="C16" s="3"/>
      <c r="D16" s="3"/>
      <c r="E16" s="3"/>
      <c r="F16" s="3"/>
      <c r="G16" s="3"/>
      <c r="H16" s="3"/>
      <c r="I16" s="3"/>
      <c r="J16" s="3"/>
      <c r="K16" s="3"/>
      <c r="L16" s="3"/>
      <c r="M16" s="3"/>
      <c r="N16" s="3"/>
      <c r="O16" s="3"/>
      <c r="P16" s="3"/>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1:47" x14ac:dyDescent="0.3">
      <c r="A17" s="3"/>
      <c r="B17" s="3"/>
      <c r="C17" s="3"/>
      <c r="D17" s="3"/>
      <c r="E17" s="3"/>
      <c r="F17" s="3"/>
      <c r="G17" s="3"/>
      <c r="H17" s="3"/>
      <c r="I17" s="3"/>
      <c r="J17" s="3"/>
      <c r="K17" s="3"/>
      <c r="L17" s="3"/>
      <c r="M17" s="3"/>
      <c r="N17" s="3"/>
      <c r="O17" s="3"/>
      <c r="P17" s="3"/>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row>
    <row r="18" spans="1:47" x14ac:dyDescent="0.3">
      <c r="A18" s="3"/>
      <c r="B18" s="3"/>
      <c r="C18" s="3"/>
      <c r="D18" s="3"/>
      <c r="E18" s="3"/>
      <c r="F18" s="3"/>
      <c r="G18" s="3"/>
      <c r="H18" s="3"/>
      <c r="I18" s="3"/>
      <c r="J18" s="3"/>
      <c r="K18" s="3"/>
      <c r="L18" s="3"/>
      <c r="M18" s="3"/>
      <c r="N18" s="3"/>
      <c r="O18" s="3"/>
      <c r="P18" s="3"/>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1:47" x14ac:dyDescent="0.3">
      <c r="A19" s="3"/>
      <c r="B19" s="3"/>
      <c r="C19" s="3"/>
      <c r="D19" s="3"/>
      <c r="E19" s="3"/>
      <c r="F19" s="3"/>
      <c r="G19" s="3"/>
      <c r="H19" s="3"/>
      <c r="I19" s="3"/>
      <c r="J19" s="3"/>
      <c r="K19" s="3"/>
      <c r="L19" s="3"/>
      <c r="M19" s="3"/>
      <c r="N19" s="3"/>
      <c r="O19" s="3"/>
      <c r="P19" s="3"/>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1:47" x14ac:dyDescent="0.3">
      <c r="A20" s="3"/>
      <c r="B20" s="3"/>
      <c r="C20" s="3"/>
      <c r="D20" s="3"/>
      <c r="E20" s="3"/>
      <c r="F20" s="3"/>
      <c r="G20" s="3"/>
      <c r="H20" s="3"/>
      <c r="I20" s="3"/>
      <c r="J20" s="3"/>
      <c r="K20" s="3"/>
      <c r="L20" s="3"/>
      <c r="M20" s="3"/>
      <c r="N20" s="3"/>
      <c r="O20" s="3"/>
      <c r="P20" s="3"/>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row>
    <row r="21" spans="1:47" x14ac:dyDescent="0.3">
      <c r="A21" s="3"/>
      <c r="B21" s="3"/>
      <c r="C21" s="3"/>
      <c r="D21" s="3"/>
      <c r="E21" s="3"/>
      <c r="F21" s="3"/>
      <c r="G21" s="3"/>
      <c r="H21" s="3"/>
      <c r="I21" s="3"/>
      <c r="J21" s="3"/>
      <c r="K21" s="3"/>
      <c r="L21" s="3"/>
      <c r="M21" s="3"/>
      <c r="N21" s="3"/>
      <c r="O21" s="3"/>
      <c r="P21" s="3"/>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1:47" x14ac:dyDescent="0.3">
      <c r="A22" s="3"/>
      <c r="B22" s="3"/>
      <c r="C22" s="3"/>
      <c r="D22" s="3"/>
      <c r="E22" s="3"/>
      <c r="F22" s="3"/>
      <c r="G22" s="3"/>
      <c r="H22" s="3"/>
      <c r="I22" s="3"/>
      <c r="J22" s="3"/>
      <c r="K22" s="3"/>
      <c r="L22" s="3"/>
      <c r="M22" s="3"/>
      <c r="N22" s="3"/>
      <c r="O22" s="3"/>
      <c r="P22" s="3"/>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row>
    <row r="23" spans="1:47" x14ac:dyDescent="0.3">
      <c r="A23" s="3"/>
      <c r="B23" s="3"/>
      <c r="C23" s="3"/>
      <c r="D23" s="3"/>
      <c r="E23" s="3"/>
      <c r="F23" s="3"/>
      <c r="G23" s="3"/>
      <c r="H23" s="3"/>
      <c r="I23" s="3"/>
      <c r="J23" s="3"/>
      <c r="K23" s="3"/>
      <c r="L23" s="3"/>
      <c r="M23" s="3"/>
      <c r="N23" s="3"/>
      <c r="O23" s="3"/>
      <c r="P23" s="3"/>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row>
    <row r="24" spans="1:47" x14ac:dyDescent="0.3">
      <c r="A24" s="3"/>
      <c r="B24" s="3"/>
      <c r="C24" s="3"/>
      <c r="D24" s="3"/>
      <c r="E24" s="3"/>
      <c r="F24" s="3"/>
      <c r="G24" s="3"/>
      <c r="H24" s="3"/>
      <c r="I24" s="3"/>
      <c r="J24" s="3"/>
      <c r="K24" s="3"/>
      <c r="L24" s="3"/>
      <c r="M24" s="3"/>
      <c r="N24" s="3"/>
      <c r="O24" s="3"/>
      <c r="P24" s="3"/>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7" x14ac:dyDescent="0.3">
      <c r="A25" s="3"/>
      <c r="B25" s="3"/>
      <c r="C25" s="3"/>
      <c r="D25" s="3"/>
      <c r="E25" s="3"/>
      <c r="F25" s="3"/>
      <c r="G25" s="3"/>
      <c r="H25" s="3"/>
      <c r="I25" s="3"/>
      <c r="J25" s="3"/>
      <c r="K25" s="3"/>
      <c r="L25" s="3"/>
      <c r="M25" s="3"/>
      <c r="N25" s="3"/>
      <c r="O25" s="3"/>
      <c r="P25" s="3"/>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row>
    <row r="26" spans="1:47" x14ac:dyDescent="0.3">
      <c r="A26" s="3"/>
      <c r="B26" s="3"/>
      <c r="C26" s="3"/>
      <c r="D26" s="3"/>
      <c r="E26" s="3"/>
      <c r="F26" s="3"/>
      <c r="G26" s="3"/>
      <c r="H26" s="3"/>
      <c r="I26" s="3"/>
      <c r="J26" s="3"/>
      <c r="K26" s="3"/>
      <c r="L26" s="3"/>
      <c r="M26" s="3"/>
      <c r="N26" s="3"/>
      <c r="O26" s="3"/>
      <c r="P26" s="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row>
    <row r="27" spans="1:47" x14ac:dyDescent="0.3">
      <c r="A27" s="3"/>
      <c r="B27" s="3"/>
      <c r="C27" s="3"/>
      <c r="D27" s="3"/>
      <c r="E27" s="3"/>
      <c r="F27" s="3"/>
      <c r="G27" s="3"/>
      <c r="H27" s="3"/>
      <c r="I27" s="3"/>
      <c r="J27" s="3"/>
      <c r="K27" s="3"/>
      <c r="L27" s="3"/>
      <c r="M27" s="3"/>
      <c r="N27" s="3"/>
      <c r="O27" s="3"/>
      <c r="P27" s="3"/>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row>
    <row r="28" spans="1:47" x14ac:dyDescent="0.3">
      <c r="A28" s="3"/>
      <c r="B28" s="3"/>
      <c r="C28" s="3"/>
      <c r="D28" s="3"/>
      <c r="E28" s="3"/>
      <c r="F28" s="3"/>
      <c r="G28" s="3"/>
      <c r="H28" s="3"/>
      <c r="I28" s="3"/>
      <c r="J28" s="3"/>
      <c r="K28" s="3"/>
      <c r="L28" s="3"/>
      <c r="M28" s="3"/>
      <c r="N28" s="3"/>
      <c r="O28" s="3"/>
      <c r="P28" s="3"/>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row>
    <row r="29" spans="1:47" x14ac:dyDescent="0.3">
      <c r="A29" s="3"/>
      <c r="B29" s="3"/>
      <c r="C29" s="3"/>
      <c r="D29" s="3"/>
      <c r="E29" s="3"/>
      <c r="F29" s="3"/>
      <c r="G29" s="3"/>
      <c r="H29" s="3"/>
      <c r="I29" s="3"/>
      <c r="J29" s="3"/>
      <c r="K29" s="3"/>
      <c r="L29" s="3"/>
      <c r="M29" s="3"/>
      <c r="N29" s="3"/>
      <c r="O29" s="3"/>
      <c r="P29" s="3"/>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row>
    <row r="30" spans="1:47"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row>
    <row r="31" spans="1:47" x14ac:dyDescent="0.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7"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row>
    <row r="34" spans="1:47" x14ac:dyDescent="0.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row>
    <row r="35" spans="1:47"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7" x14ac:dyDescent="0.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7"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row>
    <row r="38" spans="1:47"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row>
    <row r="39" spans="1:47" x14ac:dyDescent="0.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47"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47"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row>
    <row r="42" spans="1:47"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row>
    <row r="43" spans="1:47"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row>
    <row r="44" spans="1:47"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row>
    <row r="45" spans="1:47"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row>
    <row r="46" spans="1:47"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row>
    <row r="47" spans="1:47"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7"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row>
    <row r="49" spans="1:47"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row>
    <row r="50" spans="1:47"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47"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47"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47"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row>
    <row r="54" spans="1:47"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row>
    <row r="55" spans="1:47"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row>
    <row r="56" spans="1:47"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row>
    <row r="57" spans="1:47"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row>
    <row r="58" spans="1:47"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row>
    <row r="59" spans="1:47"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1:47"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47"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row>
    <row r="62" spans="1:47"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row>
    <row r="63" spans="1:47"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row>
    <row r="64" spans="1:47"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row>
    <row r="65" spans="1:47"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47"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47"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47"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x14ac:dyDescent="0.3">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row>
  </sheetData>
  <sheetProtection algorithmName="SHA-512" hashValue="jQVFSeLkPW30+fwfxql3iA5wS0r6Gwhqz10Y4TnFP98ur/9ZfHNB0Eksv+ShRq/WrY/7cdukWCGgcK7JhGb1hg==" saltValue="H8KXIOmMOz/BpuD4mAuiZA==" spinCount="100000" sheet="1" objects="1" scenarios="1" selectLockedCells="1"/>
  <mergeCells count="3">
    <mergeCell ref="A1:E1"/>
    <mergeCell ref="A2:E2"/>
    <mergeCell ref="G1:G2"/>
  </mergeCells>
  <dataValidations count="1">
    <dataValidation type="decimal" operator="greaterThanOrEqual" allowBlank="1" showInputMessage="1" showErrorMessage="1" errorTitle="Chyba" error="Položka musí obsahovať iba celé alebo desatinné číslo." sqref="B4:D4" xr:uid="{00000000-0002-0000-0600-000000000000}">
      <formula1>0</formula1>
    </dataValidation>
  </dataValidations>
  <hyperlinks>
    <hyperlink ref="G1" location="Sadzobník!A1" display="Sadzobník"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4"/>
  <sheetViews>
    <sheetView workbookViewId="0">
      <selection activeCell="B8" sqref="B8"/>
    </sheetView>
  </sheetViews>
  <sheetFormatPr defaultRowHeight="14.4" x14ac:dyDescent="0.3"/>
  <cols>
    <col min="1" max="1" width="45.6640625" customWidth="1"/>
    <col min="2" max="2" width="15.6640625" customWidth="1"/>
    <col min="3" max="3" width="15.6640625" style="1" customWidth="1"/>
    <col min="5" max="5" width="12.6640625" bestFit="1" customWidth="1"/>
  </cols>
  <sheetData>
    <row r="1" spans="1:31" x14ac:dyDescent="0.3">
      <c r="A1" s="253" t="s">
        <v>92</v>
      </c>
      <c r="B1" s="254"/>
      <c r="C1" s="286"/>
      <c r="D1" s="2"/>
      <c r="E1" s="259" t="s">
        <v>93</v>
      </c>
      <c r="F1" s="2"/>
      <c r="G1" s="2"/>
      <c r="H1" s="2"/>
      <c r="I1" s="2"/>
      <c r="J1" s="2"/>
      <c r="K1" s="2"/>
      <c r="L1" s="2"/>
      <c r="M1" s="2"/>
      <c r="N1" s="2"/>
      <c r="O1" s="2"/>
      <c r="P1" s="2"/>
      <c r="Q1" s="2"/>
      <c r="R1" s="2"/>
      <c r="S1" s="2"/>
      <c r="T1" s="2"/>
      <c r="U1" s="2"/>
      <c r="V1" s="2"/>
      <c r="W1" s="2"/>
      <c r="X1" s="2"/>
      <c r="Y1" s="2"/>
      <c r="Z1" s="2"/>
      <c r="AA1" s="2"/>
      <c r="AB1" s="2"/>
      <c r="AC1" s="2"/>
      <c r="AD1" s="2"/>
      <c r="AE1" s="2"/>
    </row>
    <row r="2" spans="1:31" ht="15.6" thickBot="1" x14ac:dyDescent="0.4">
      <c r="A2" s="256" t="s">
        <v>99</v>
      </c>
      <c r="B2" s="257"/>
      <c r="C2" s="274"/>
      <c r="D2" s="2"/>
      <c r="E2" s="275"/>
      <c r="F2" s="2"/>
      <c r="G2" s="2"/>
      <c r="H2" s="2"/>
      <c r="I2" s="2"/>
      <c r="J2" s="2"/>
      <c r="K2" s="2"/>
      <c r="L2" s="2"/>
      <c r="M2" s="2"/>
      <c r="N2" s="2"/>
      <c r="O2" s="2"/>
      <c r="P2" s="2"/>
      <c r="Q2" s="2"/>
      <c r="R2" s="2"/>
      <c r="S2" s="2"/>
      <c r="T2" s="2"/>
      <c r="U2" s="2"/>
      <c r="V2" s="2"/>
      <c r="W2" s="2"/>
      <c r="X2" s="2"/>
      <c r="Y2" s="2"/>
      <c r="Z2" s="2"/>
      <c r="AA2" s="2"/>
      <c r="AB2" s="2"/>
      <c r="AC2" s="2"/>
      <c r="AD2" s="2"/>
      <c r="AE2" s="2"/>
    </row>
    <row r="3" spans="1:31" ht="30.6" thickBot="1" x14ac:dyDescent="0.35">
      <c r="A3" s="87" t="s">
        <v>10</v>
      </c>
      <c r="B3" s="88" t="s">
        <v>65</v>
      </c>
      <c r="C3" s="26" t="s">
        <v>15</v>
      </c>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 customHeight="1" x14ac:dyDescent="0.4">
      <c r="A4" s="89" t="s">
        <v>88</v>
      </c>
      <c r="B4" s="199"/>
      <c r="C4" s="94" t="str">
        <f>IF(B4&lt;&gt;"",24.31,"")</f>
        <v/>
      </c>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8" customHeight="1" x14ac:dyDescent="0.4">
      <c r="A5" s="90" t="s">
        <v>89</v>
      </c>
      <c r="B5" s="49"/>
      <c r="C5" s="95"/>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8" customHeight="1" x14ac:dyDescent="0.4">
      <c r="A6" s="92" t="s">
        <v>67</v>
      </c>
      <c r="B6" s="200"/>
      <c r="C6" s="96" t="str">
        <f>IF(B6&lt;&gt;"",MAX(B6*0.01,24.31),"")</f>
        <v/>
      </c>
      <c r="D6" s="2"/>
      <c r="E6" s="2"/>
      <c r="F6" s="2"/>
      <c r="G6" s="2"/>
      <c r="H6" s="2"/>
      <c r="I6" s="2"/>
      <c r="J6" s="2"/>
      <c r="K6" s="2"/>
      <c r="L6" s="2"/>
      <c r="M6" s="2"/>
      <c r="N6" s="2"/>
      <c r="O6" s="2"/>
      <c r="P6" s="2"/>
      <c r="Q6" s="2"/>
      <c r="R6" s="2"/>
      <c r="S6" s="2"/>
      <c r="T6" s="2"/>
      <c r="U6" s="2"/>
      <c r="V6" s="2"/>
      <c r="W6" s="2"/>
      <c r="X6" s="2"/>
      <c r="Y6" s="2"/>
      <c r="Z6" s="2"/>
      <c r="AA6" s="2"/>
      <c r="AB6" s="2"/>
      <c r="AC6" s="2"/>
      <c r="AD6" s="2"/>
      <c r="AE6" s="2"/>
    </row>
    <row r="7" spans="1:31" ht="18" customHeight="1" x14ac:dyDescent="0.4">
      <c r="A7" s="91" t="s">
        <v>66</v>
      </c>
      <c r="B7" s="201"/>
      <c r="C7" s="97" t="str">
        <f>IF(B7&lt;&gt;"",MAX(B7*0.03,36.465),"")</f>
        <v/>
      </c>
      <c r="D7" s="2"/>
      <c r="E7" s="2"/>
      <c r="F7" s="2"/>
      <c r="G7" s="2"/>
      <c r="H7" s="2"/>
      <c r="I7" s="2"/>
      <c r="J7" s="2"/>
      <c r="K7" s="2"/>
      <c r="L7" s="2"/>
      <c r="M7" s="2"/>
      <c r="N7" s="2"/>
      <c r="O7" s="2"/>
      <c r="P7" s="2"/>
      <c r="Q7" s="2"/>
      <c r="R7" s="2"/>
      <c r="S7" s="2"/>
      <c r="T7" s="2"/>
      <c r="U7" s="2"/>
      <c r="V7" s="2"/>
      <c r="W7" s="2"/>
      <c r="X7" s="2"/>
      <c r="Y7" s="2"/>
      <c r="Z7" s="2"/>
      <c r="AA7" s="2"/>
      <c r="AB7" s="2"/>
      <c r="AC7" s="2"/>
      <c r="AD7" s="2"/>
      <c r="AE7" s="2"/>
    </row>
    <row r="8" spans="1:31" ht="18" customHeight="1" x14ac:dyDescent="0.4">
      <c r="A8" s="91" t="s">
        <v>68</v>
      </c>
      <c r="B8" s="201"/>
      <c r="C8" s="97" t="str">
        <f>IF(B8&lt;&gt;"",MAX(B8*0.05,48.62),"")</f>
        <v/>
      </c>
      <c r="D8" s="2"/>
      <c r="E8" s="2"/>
      <c r="F8" s="2"/>
      <c r="G8" s="2"/>
      <c r="H8" s="2"/>
      <c r="I8" s="2"/>
      <c r="J8" s="2"/>
      <c r="K8" s="2"/>
      <c r="L8" s="2"/>
      <c r="M8" s="2"/>
      <c r="N8" s="2"/>
      <c r="O8" s="2"/>
      <c r="P8" s="2"/>
      <c r="Q8" s="2"/>
      <c r="R8" s="2"/>
      <c r="S8" s="2"/>
      <c r="T8" s="2"/>
      <c r="U8" s="2"/>
      <c r="V8" s="2"/>
      <c r="W8" s="2"/>
      <c r="X8" s="2"/>
      <c r="Y8" s="2"/>
      <c r="Z8" s="2"/>
      <c r="AA8" s="2"/>
      <c r="AB8" s="2"/>
      <c r="AC8" s="2"/>
      <c r="AD8" s="2"/>
      <c r="AE8" s="2"/>
    </row>
    <row r="9" spans="1:31" ht="18" customHeight="1" thickBot="1" x14ac:dyDescent="0.45">
      <c r="A9" s="93" t="s">
        <v>69</v>
      </c>
      <c r="B9" s="202"/>
      <c r="C9" s="98" t="str">
        <f>IF(B9&lt;&gt;"",MAX(B9*0.1,60.775),"")</f>
        <v/>
      </c>
      <c r="D9" s="2"/>
      <c r="E9" s="2"/>
      <c r="F9" s="2"/>
      <c r="G9" s="2"/>
      <c r="H9" s="2"/>
      <c r="I9" s="2"/>
      <c r="J9" s="2"/>
      <c r="K9" s="2"/>
      <c r="L9" s="2"/>
      <c r="M9" s="2"/>
      <c r="N9" s="2"/>
      <c r="O9" s="2"/>
      <c r="P9" s="2"/>
      <c r="Q9" s="2"/>
      <c r="R9" s="2"/>
      <c r="S9" s="2"/>
      <c r="T9" s="2"/>
      <c r="U9" s="2"/>
      <c r="V9" s="2"/>
      <c r="W9" s="2"/>
      <c r="X9" s="2"/>
      <c r="Y9" s="2"/>
      <c r="Z9" s="2"/>
      <c r="AA9" s="2"/>
      <c r="AB9" s="2"/>
      <c r="AC9" s="2"/>
      <c r="AD9" s="2"/>
      <c r="AE9" s="2"/>
    </row>
    <row r="10" spans="1:31" x14ac:dyDescent="0.3">
      <c r="A10" s="178"/>
      <c r="B10" s="178"/>
      <c r="C10" s="179"/>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s="2" customFormat="1" x14ac:dyDescent="0.3">
      <c r="A11" s="177"/>
      <c r="B11" s="177"/>
      <c r="C11" s="3"/>
    </row>
    <row r="12" spans="1:31" x14ac:dyDescent="0.3">
      <c r="A12" s="287" t="s">
        <v>109</v>
      </c>
      <c r="B12" s="288"/>
      <c r="C12" s="288"/>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row>
    <row r="13" spans="1:31" x14ac:dyDescent="0.3">
      <c r="A13" s="287" t="s">
        <v>110</v>
      </c>
      <c r="B13" s="289"/>
      <c r="C13" s="289"/>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row>
    <row r="14" spans="1:31" x14ac:dyDescent="0.3">
      <c r="A14" s="2"/>
      <c r="B14" s="2"/>
      <c r="C14" s="3"/>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1:31" x14ac:dyDescent="0.3">
      <c r="A15" s="2"/>
      <c r="B15" s="2"/>
      <c r="C15" s="3"/>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row>
    <row r="16" spans="1:31" x14ac:dyDescent="0.3">
      <c r="A16" s="2"/>
      <c r="B16" s="2"/>
      <c r="C16" s="3"/>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row>
    <row r="17" spans="1:31" x14ac:dyDescent="0.3">
      <c r="A17" s="2"/>
      <c r="B17" s="2"/>
      <c r="C17" s="3"/>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x14ac:dyDescent="0.3">
      <c r="A18" s="2"/>
      <c r="B18" s="2"/>
      <c r="C18" s="3"/>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row>
    <row r="19" spans="1:31" x14ac:dyDescent="0.3">
      <c r="A19" s="2"/>
      <c r="B19" s="2"/>
      <c r="C19" s="3"/>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1:31" x14ac:dyDescent="0.3">
      <c r="A20" s="2"/>
      <c r="B20" s="2"/>
      <c r="C20" s="3"/>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row>
    <row r="21" spans="1:31" x14ac:dyDescent="0.3">
      <c r="A21" s="2"/>
      <c r="B21" s="2"/>
      <c r="C21" s="3"/>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1:31" x14ac:dyDescent="0.3">
      <c r="A22" s="2"/>
      <c r="B22" s="2"/>
      <c r="C22" s="3"/>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x14ac:dyDescent="0.3">
      <c r="A23" s="2"/>
      <c r="B23" s="2"/>
      <c r="C23" s="3"/>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1:31" x14ac:dyDescent="0.3">
      <c r="A24" s="2"/>
      <c r="B24" s="2"/>
      <c r="C24" s="3"/>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row>
    <row r="25" spans="1:31" x14ac:dyDescent="0.3">
      <c r="A25" s="2"/>
      <c r="B25" s="2"/>
      <c r="C25" s="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x14ac:dyDescent="0.3">
      <c r="A26" s="2"/>
      <c r="B26" s="2"/>
      <c r="C26" s="3"/>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spans="1:31" x14ac:dyDescent="0.3">
      <c r="A27" s="2"/>
      <c r="B27" s="2"/>
      <c r="C27" s="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row r="28" spans="1:31" x14ac:dyDescent="0.3">
      <c r="A28" s="2"/>
      <c r="B28" s="2"/>
      <c r="C28" s="3"/>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row>
    <row r="29" spans="1:31" x14ac:dyDescent="0.3">
      <c r="A29" s="2"/>
      <c r="B29" s="2"/>
      <c r="C29" s="3"/>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row>
    <row r="30" spans="1:31" x14ac:dyDescent="0.3">
      <c r="A30" s="2"/>
      <c r="B30" s="2"/>
      <c r="C30" s="3"/>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row>
    <row r="31" spans="1:31" x14ac:dyDescent="0.3">
      <c r="A31" s="2"/>
      <c r="B31" s="2"/>
      <c r="C31" s="3"/>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x14ac:dyDescent="0.3">
      <c r="A32" s="2"/>
      <c r="B32" s="2"/>
      <c r="C32" s="3"/>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spans="1:31" x14ac:dyDescent="0.3">
      <c r="A33" s="2"/>
      <c r="B33" s="2"/>
      <c r="C33" s="3"/>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1:31" x14ac:dyDescent="0.3">
      <c r="A34" s="2"/>
      <c r="B34" s="2"/>
      <c r="C34" s="3"/>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x14ac:dyDescent="0.3">
      <c r="A35" s="2"/>
      <c r="B35" s="2"/>
      <c r="C35" s="3"/>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row>
    <row r="36" spans="1:31" x14ac:dyDescent="0.3">
      <c r="A36" s="2"/>
      <c r="B36" s="2"/>
      <c r="C36" s="3"/>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1:31" x14ac:dyDescent="0.3">
      <c r="A37" s="2"/>
      <c r="B37" s="2"/>
      <c r="C37" s="3"/>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spans="1:31" x14ac:dyDescent="0.3">
      <c r="A38" s="2"/>
      <c r="B38" s="2"/>
      <c r="C38" s="3"/>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row>
    <row r="39" spans="1:31" x14ac:dyDescent="0.3">
      <c r="A39" s="2"/>
      <c r="B39" s="2"/>
      <c r="C39" s="3"/>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row>
    <row r="40" spans="1:31" x14ac:dyDescent="0.3">
      <c r="A40" s="2"/>
      <c r="B40" s="2"/>
      <c r="C40" s="3"/>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row>
    <row r="41" spans="1:31" x14ac:dyDescent="0.3">
      <c r="A41" s="2"/>
      <c r="B41" s="2"/>
      <c r="C41" s="3"/>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1:31" x14ac:dyDescent="0.3">
      <c r="A42" s="2"/>
      <c r="B42" s="2"/>
      <c r="C42" s="3"/>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row>
    <row r="43" spans="1:31" x14ac:dyDescent="0.3">
      <c r="A43" s="2"/>
      <c r="B43" s="2"/>
      <c r="C43" s="3"/>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x14ac:dyDescent="0.3">
      <c r="A44" s="2"/>
      <c r="B44" s="2"/>
      <c r="C44" s="3"/>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x14ac:dyDescent="0.3">
      <c r="T45" s="2"/>
      <c r="U45" s="2"/>
      <c r="V45" s="2"/>
      <c r="W45" s="2"/>
      <c r="X45" s="2"/>
      <c r="Y45" s="2"/>
      <c r="Z45" s="2"/>
      <c r="AA45" s="2"/>
      <c r="AB45" s="2"/>
      <c r="AC45" s="2"/>
      <c r="AD45" s="2"/>
      <c r="AE45" s="2"/>
    </row>
    <row r="46" spans="1:31" x14ac:dyDescent="0.3">
      <c r="T46" s="2"/>
      <c r="U46" s="2"/>
      <c r="V46" s="2"/>
      <c r="W46" s="2"/>
      <c r="X46" s="2"/>
      <c r="Y46" s="2"/>
      <c r="Z46" s="2"/>
      <c r="AA46" s="2"/>
      <c r="AB46" s="2"/>
      <c r="AC46" s="2"/>
      <c r="AD46" s="2"/>
      <c r="AE46" s="2"/>
    </row>
    <row r="47" spans="1:31" x14ac:dyDescent="0.3">
      <c r="T47" s="2"/>
      <c r="U47" s="2"/>
      <c r="V47" s="2"/>
      <c r="W47" s="2"/>
      <c r="X47" s="2"/>
      <c r="Y47" s="2"/>
      <c r="Z47" s="2"/>
      <c r="AA47" s="2"/>
      <c r="AB47" s="2"/>
      <c r="AC47" s="2"/>
      <c r="AD47" s="2"/>
      <c r="AE47" s="2"/>
    </row>
    <row r="48" spans="1:31" x14ac:dyDescent="0.3">
      <c r="T48" s="2"/>
      <c r="U48" s="2"/>
      <c r="V48" s="2"/>
      <c r="W48" s="2"/>
      <c r="X48" s="2"/>
      <c r="Y48" s="2"/>
      <c r="Z48" s="2"/>
      <c r="AA48" s="2"/>
      <c r="AB48" s="2"/>
      <c r="AC48" s="2"/>
      <c r="AD48" s="2"/>
      <c r="AE48" s="2"/>
    </row>
    <row r="49" spans="20:31" x14ac:dyDescent="0.3">
      <c r="T49" s="2"/>
      <c r="U49" s="2"/>
      <c r="V49" s="2"/>
      <c r="W49" s="2"/>
      <c r="X49" s="2"/>
      <c r="Y49" s="2"/>
      <c r="Z49" s="2"/>
      <c r="AA49" s="2"/>
      <c r="AB49" s="2"/>
      <c r="AC49" s="2"/>
      <c r="AD49" s="2"/>
      <c r="AE49" s="2"/>
    </row>
    <row r="50" spans="20:31" x14ac:dyDescent="0.3">
      <c r="T50" s="2"/>
      <c r="U50" s="2"/>
      <c r="V50" s="2"/>
      <c r="W50" s="2"/>
      <c r="X50" s="2"/>
      <c r="Y50" s="2"/>
      <c r="Z50" s="2"/>
      <c r="AA50" s="2"/>
      <c r="AB50" s="2"/>
      <c r="AC50" s="2"/>
      <c r="AD50" s="2"/>
      <c r="AE50" s="2"/>
    </row>
    <row r="51" spans="20:31" x14ac:dyDescent="0.3">
      <c r="T51" s="2"/>
      <c r="U51" s="2"/>
      <c r="V51" s="2"/>
      <c r="W51" s="2"/>
      <c r="X51" s="2"/>
      <c r="Y51" s="2"/>
      <c r="Z51" s="2"/>
      <c r="AA51" s="2"/>
      <c r="AB51" s="2"/>
      <c r="AC51" s="2"/>
      <c r="AD51" s="2"/>
      <c r="AE51" s="2"/>
    </row>
    <row r="52" spans="20:31" x14ac:dyDescent="0.3">
      <c r="T52" s="2"/>
      <c r="U52" s="2"/>
      <c r="V52" s="2"/>
      <c r="W52" s="2"/>
      <c r="X52" s="2"/>
      <c r="Y52" s="2"/>
      <c r="Z52" s="2"/>
      <c r="AA52" s="2"/>
      <c r="AB52" s="2"/>
      <c r="AC52" s="2"/>
      <c r="AD52" s="2"/>
      <c r="AE52" s="2"/>
    </row>
    <row r="53" spans="20:31" x14ac:dyDescent="0.3">
      <c r="T53" s="2"/>
      <c r="U53" s="2"/>
      <c r="V53" s="2"/>
      <c r="W53" s="2"/>
      <c r="X53" s="2"/>
      <c r="Y53" s="2"/>
      <c r="Z53" s="2"/>
      <c r="AA53" s="2"/>
      <c r="AB53" s="2"/>
      <c r="AC53" s="2"/>
      <c r="AD53" s="2"/>
      <c r="AE53" s="2"/>
    </row>
    <row r="54" spans="20:31" x14ac:dyDescent="0.3">
      <c r="T54" s="2"/>
      <c r="U54" s="2"/>
      <c r="V54" s="2"/>
      <c r="W54" s="2"/>
      <c r="X54" s="2"/>
      <c r="Y54" s="2"/>
      <c r="Z54" s="2"/>
      <c r="AA54" s="2"/>
      <c r="AB54" s="2"/>
      <c r="AC54" s="2"/>
      <c r="AD54" s="2"/>
      <c r="AE54" s="2"/>
    </row>
  </sheetData>
  <sheetProtection algorithmName="SHA-512" hashValue="e6Rckcdql27z5gQe+IuiRv0gOy+PFDeyqYIFtyKT99YcCEc8mgiKl2tUVcO3ZadZG+YKaS2ecSzHweh71QfdYg==" saltValue="9Cq7yksQvI/0dB1HsfuaHw==" spinCount="100000" sheet="1" objects="1" scenarios="1" selectLockedCells="1"/>
  <mergeCells count="5">
    <mergeCell ref="A1:C1"/>
    <mergeCell ref="A2:C2"/>
    <mergeCell ref="E1:E2"/>
    <mergeCell ref="A12:C12"/>
    <mergeCell ref="A13:C13"/>
  </mergeCells>
  <dataValidations count="1">
    <dataValidation type="decimal" operator="greaterThan" allowBlank="1" showInputMessage="1" showErrorMessage="1" errorTitle="Chyba" error="Položka Hrubé príjmy musí obsahovať celé alebo desatinné číslo." sqref="B4:B9" xr:uid="{00000000-0002-0000-0700-000000000000}">
      <formula1>0</formula1>
    </dataValidation>
  </dataValidations>
  <hyperlinks>
    <hyperlink ref="E1" location="Sadzobník!A1" display="Sadzobník"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6"/>
  <sheetViews>
    <sheetView workbookViewId="0">
      <selection activeCell="F1" sqref="F1:F2"/>
    </sheetView>
  </sheetViews>
  <sheetFormatPr defaultRowHeight="14.4" x14ac:dyDescent="0.3"/>
  <cols>
    <col min="1" max="1" width="30.6640625" customWidth="1"/>
    <col min="2" max="4" width="20.6640625" customWidth="1"/>
    <col min="6" max="6" width="12.6640625" bestFit="1" customWidth="1"/>
  </cols>
  <sheetData>
    <row r="1" spans="1:35" x14ac:dyDescent="0.3">
      <c r="A1" s="290" t="s">
        <v>92</v>
      </c>
      <c r="B1" s="291"/>
      <c r="C1" s="292"/>
      <c r="D1" s="293"/>
      <c r="E1" s="2"/>
      <c r="F1" s="259" t="s">
        <v>93</v>
      </c>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5.6" thickBot="1" x14ac:dyDescent="0.4">
      <c r="A2" s="294" t="s">
        <v>100</v>
      </c>
      <c r="B2" s="295"/>
      <c r="C2" s="295"/>
      <c r="D2" s="296"/>
      <c r="E2" s="2"/>
      <c r="F2" s="275"/>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6" thickBot="1" x14ac:dyDescent="0.35">
      <c r="A3" s="24" t="s">
        <v>10</v>
      </c>
      <c r="B3" s="25" t="s">
        <v>12</v>
      </c>
      <c r="C3" s="121" t="s">
        <v>11</v>
      </c>
      <c r="D3" s="100" t="s">
        <v>15</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6.8" x14ac:dyDescent="0.4">
      <c r="A4" s="123" t="s">
        <v>77</v>
      </c>
      <c r="B4" s="203"/>
      <c r="C4" s="203"/>
      <c r="D4" s="125" t="str">
        <f>IF(OR(B4&lt;&gt;"",C4&lt;&gt;""),MAX(B4*0.06,C4*0.0221),"")</f>
        <v/>
      </c>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7.399999999999999" thickBot="1" x14ac:dyDescent="0.45">
      <c r="A5" s="124" t="s">
        <v>78</v>
      </c>
      <c r="B5" s="8"/>
      <c r="C5" s="8"/>
      <c r="D5" s="126" t="str">
        <f>IF(OR(B5&lt;&gt;"",C5&lt;&gt;""),MAX(B5*0.025,C5*0.0112),"")</f>
        <v/>
      </c>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x14ac:dyDescent="0.3">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x14ac:dyDescent="0.3">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3">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x14ac:dyDescent="0.3">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35" x14ac:dyDescent="0.3">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3">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x14ac:dyDescent="0.3">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x14ac:dyDescent="0.3">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x14ac:dyDescent="0.3">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x14ac:dyDescent="0.3">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x14ac:dyDescent="0.3">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x14ac:dyDescent="0.3">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x14ac:dyDescent="0.3">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x14ac:dyDescent="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3">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x14ac:dyDescent="0.3">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x14ac:dyDescent="0.3">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x14ac:dyDescent="0.3">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x14ac:dyDescent="0.3">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x14ac:dyDescent="0.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x14ac:dyDescent="0.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x14ac:dyDescent="0.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x14ac:dyDescent="0.3">
      <c r="A56" s="2"/>
      <c r="B56" s="2"/>
      <c r="C56" s="2"/>
      <c r="D56" s="2"/>
      <c r="E56" s="2"/>
      <c r="F56" s="2"/>
      <c r="G56" s="2"/>
      <c r="H56" s="2"/>
      <c r="I56" s="2"/>
      <c r="J56" s="2"/>
      <c r="K56" s="2"/>
      <c r="L56" s="2"/>
      <c r="M56" s="2"/>
      <c r="N56" s="2"/>
    </row>
  </sheetData>
  <sheetProtection algorithmName="SHA-512" hashValue="QZT0pDas8cYZZzKfYHO2A8IHbgaMr4VgXB4sCKuFcqQv3T2VXkAYNB6b5QmebMvJRehWLAP5qOGmx/MomdvtOQ==" saltValue="fRikfXBF95AAERw2yr58Jw==" spinCount="100000" sheet="1" objects="1" scenarios="1" selectLockedCells="1"/>
  <mergeCells count="3">
    <mergeCell ref="A1:D1"/>
    <mergeCell ref="A2:D2"/>
    <mergeCell ref="F1:F2"/>
  </mergeCells>
  <dataValidations count="2">
    <dataValidation type="whole" operator="greaterThanOrEqual" allowBlank="1" showInputMessage="1" showErrorMessage="1" errorTitle="Chyba" error="Položka Počet streamov musí obsahovať celé číslo._x000a_" sqref="C4:C5" xr:uid="{00000000-0002-0000-0800-000000000000}">
      <formula1>0</formula1>
    </dataValidation>
    <dataValidation type="decimal" operator="greaterThanOrEqual" allowBlank="1" showInputMessage="1" showErrorMessage="1" errorTitle="Chyba" error="Položka Celkové hrubé príjmy musí obsahovať celé alebo desatinné číslo._x000a_" sqref="B4:B5" xr:uid="{00000000-0002-0000-0800-000001000000}">
      <formula1>0</formula1>
    </dataValidation>
  </dataValidations>
  <hyperlinks>
    <hyperlink ref="F1" location="Sadzobník!A1" display="Sadzobník"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2</vt:i4>
      </vt:variant>
    </vt:vector>
  </HeadingPairs>
  <TitlesOfParts>
    <vt:vector size="12" baseType="lpstr">
      <vt:lpstr>Úvod</vt:lpstr>
      <vt:lpstr>Sadzobník</vt:lpstr>
      <vt:lpstr>Online VYSIELANIE</vt:lpstr>
      <vt:lpstr>STREAMING on demand</vt:lpstr>
      <vt:lpstr>OnlinePrenosUdalostiNaživo</vt:lpstr>
      <vt:lpstr>DOWNLOADING</vt:lpstr>
      <vt:lpstr>HRY, APLIKÁCIE, PROGRAMY</vt:lpstr>
      <vt:lpstr>PODCASTING</vt:lpstr>
      <vt:lpstr>NÁJOM audiovizuálnych diel</vt:lpstr>
      <vt:lpstr>OSOBITNÉ DRUHY POUŽITIA Online</vt:lpstr>
      <vt:lpstr>cena_predplatneho</vt:lpstr>
      <vt:lpstr>pocet_predplatitelov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Kurciková Erika</dc:creator>
  <cp:lastModifiedBy>Kurciková Erika</cp:lastModifiedBy>
  <dcterms:created xsi:type="dcterms:W3CDTF">2024-01-26T08:07:47Z</dcterms:created>
  <dcterms:modified xsi:type="dcterms:W3CDTF">2024-10-15T11:26:45Z</dcterms:modified>
</cp:coreProperties>
</file>